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Lists" sheetId="2" state="hidden" r:id="rId2"/>
    <sheet xmlns:r="http://schemas.openxmlformats.org/officeDocument/2006/relationships" name="Steps" sheetId="3" state="visible" r:id="rId3"/>
    <sheet xmlns:r="http://schemas.openxmlformats.org/officeDocument/2006/relationships" name="Makigami" sheetId="4" state="visible" r:id="rId4"/>
    <sheet xmlns:r="http://schemas.openxmlformats.org/officeDocument/2006/relationships" name="Analysis" sheetId="5" state="visible" r:id="rId5"/>
  </sheets>
  <definedNames>
    <definedName name="_xlnm.Print_Area" localSheetId="3">'Makigami'!$A$1:$N$17</definedName>
  </definedNames>
  <calcPr calcId="124519" fullCalcOnLoad="1"/>
</workbook>
</file>

<file path=xl/styles.xml><?xml version="1.0" encoding="utf-8"?>
<styleSheet xmlns="http://schemas.openxmlformats.org/spreadsheetml/2006/main">
  <numFmts count="1">
    <numFmt numFmtId="164" formatCode="0.0%"/>
  </numFmts>
  <fonts count="15">
    <font>
      <name val="Calibri"/>
      <family val="2"/>
      <color theme="1"/>
      <sz val="11"/>
      <scheme val="minor"/>
    </font>
    <font>
      <name val="Fira Sans Extra Condensed"/>
      <b val="1"/>
      <color rgb="00FFFFFF"/>
      <sz val="18"/>
    </font>
    <font>
      <name val="Fira Mono"/>
      <color rgb="00A9C3D8"/>
      <sz val="8"/>
    </font>
    <font>
      <name val="Fira Sans Extra Condensed"/>
      <b val="1"/>
      <color rgb="0000BFF0"/>
      <sz val="13"/>
    </font>
    <font>
      <name val="Fira Sans Extra Condensed"/>
      <b val="1"/>
      <color rgb="00000066"/>
      <sz val="13"/>
    </font>
    <font>
      <name val="Fira Sans"/>
      <color rgb="002D3748"/>
      <sz val="10"/>
    </font>
    <font>
      <name val="Fira Sans"/>
      <b val="1"/>
      <color rgb="00FFFFFF"/>
      <sz val="10"/>
    </font>
    <font>
      <name val="Fira Sans"/>
      <color rgb="000B0B3B"/>
      <sz val="10"/>
    </font>
    <font>
      <name val="Fira Sans"/>
      <b val="1"/>
      <color rgb="002D3748"/>
      <sz val="10"/>
    </font>
    <font>
      <name val="Fira Sans"/>
      <i val="1"/>
      <color rgb="005B6478"/>
      <sz val="9"/>
    </font>
    <font>
      <name val="Fira Mono"/>
      <color rgb="005B6478"/>
      <sz val="7"/>
    </font>
    <font>
      <name val="Fira Sans"/>
      <b val="1"/>
      <color rgb="00000066"/>
      <sz val="10"/>
    </font>
    <font>
      <name val="Fira Sans"/>
      <color rgb="002D3748"/>
      <sz val="9"/>
    </font>
    <font>
      <name val="Fira Sans"/>
      <color rgb="00FF2400"/>
      <sz val="8"/>
    </font>
    <font>
      <name val="Fira Sans"/>
      <b val="1"/>
      <color rgb="00000066"/>
      <sz val="12"/>
    </font>
  </fonts>
  <fills count="11">
    <fill>
      <patternFill/>
    </fill>
    <fill>
      <patternFill patternType="gray125"/>
    </fill>
    <fill>
      <patternFill patternType="solid">
        <fgColor rgb="000B0B3B"/>
      </patternFill>
    </fill>
    <fill>
      <patternFill patternType="solid">
        <fgColor rgb="0000BFF0"/>
      </patternFill>
    </fill>
    <fill>
      <patternFill patternType="solid">
        <fgColor rgb="00FF2400"/>
      </patternFill>
    </fill>
    <fill>
      <patternFill patternType="solid">
        <fgColor rgb="001079A1"/>
      </patternFill>
    </fill>
    <fill>
      <patternFill patternType="solid">
        <fgColor rgb="00E8F4FB"/>
      </patternFill>
    </fill>
    <fill>
      <patternFill patternType="solid">
        <fgColor rgb="00F5F8FC"/>
      </patternFill>
    </fill>
    <fill>
      <patternFill patternType="solid">
        <fgColor rgb="00000066"/>
      </patternFill>
    </fill>
    <fill>
      <patternFill patternType="solid">
        <fgColor rgb="00D9E0EA"/>
      </patternFill>
    </fill>
    <fill>
      <patternFill patternType="solid">
        <fgColor rgb="00FFFFFF"/>
      </patternFill>
    </fill>
  </fills>
  <borders count="4">
    <border>
      <left/>
      <right/>
      <top/>
      <bottom/>
      <diagonal/>
    </border>
    <border>
      <bottom style="medium">
        <color rgb="0000BFF0"/>
      </bottom>
    </border>
    <border>
      <left style="thin">
        <color rgb="0000BFF0"/>
      </left>
      <right style="thin">
        <color rgb="0000BFF0"/>
      </right>
      <top style="thin">
        <color rgb="0000BFF0"/>
      </top>
      <bottom style="thin">
        <color rgb="0000BFF0"/>
      </bottom>
    </border>
    <border>
      <left style="thin">
        <color rgb="00D9E0EA"/>
      </left>
      <right style="thin">
        <color rgb="00D9E0EA"/>
      </right>
      <top style="thin">
        <color rgb="00D9E0EA"/>
      </top>
      <bottom style="thin">
        <color rgb="00D9E0EA"/>
      </bottom>
    </border>
  </borders>
  <cellStyleXfs count="1">
    <xf numFmtId="0" fontId="0" fillId="0" borderId="0"/>
  </cellStyleXfs>
  <cellXfs count="34">
    <xf numFmtId="0" fontId="0" fillId="0" borderId="0" pivotButton="0" quotePrefix="0" xfId="0"/>
    <xf numFmtId="0" fontId="0" fillId="2" borderId="0" pivotButton="0" quotePrefix="0" xfId="0"/>
    <xf numFmtId="0" fontId="1" fillId="2" borderId="0" applyAlignment="1" pivotButton="0" quotePrefix="0" xfId="0">
      <alignment vertical="center"/>
    </xf>
    <xf numFmtId="0" fontId="3" fillId="2" borderId="0" applyAlignment="1" pivotButton="0" quotePrefix="0" xfId="0">
      <alignment horizontal="right" vertical="center"/>
    </xf>
    <xf numFmtId="0" fontId="2" fillId="2" borderId="0" applyAlignment="1" pivotButton="0" quotePrefix="0" xfId="0">
      <alignment vertical="top"/>
    </xf>
    <xf numFmtId="0" fontId="0" fillId="3" borderId="0" pivotButton="0" quotePrefix="0" xfId="0"/>
    <xf numFmtId="0" fontId="0" fillId="4" borderId="0" pivotButton="0" quotePrefix="0" xfId="0"/>
    <xf numFmtId="0" fontId="4" fillId="0" borderId="1" pivotButton="0" quotePrefix="0" xfId="0"/>
    <xf numFmtId="0" fontId="0" fillId="0" borderId="1" pivotButton="0" quotePrefix="0" xfId="0"/>
    <xf numFmtId="0" fontId="5" fillId="0" borderId="0" applyAlignment="1" pivotButton="0" quotePrefix="0" xfId="0">
      <alignment vertical="top" wrapText="1"/>
    </xf>
    <xf numFmtId="0" fontId="6" fillId="5" borderId="0" applyAlignment="1" pivotButton="0" quotePrefix="0" xfId="0">
      <alignment horizontal="center" vertical="center"/>
    </xf>
    <xf numFmtId="0" fontId="5" fillId="0" borderId="0" applyAlignment="1" pivotButton="0" quotePrefix="0" xfId="0">
      <alignment vertical="center" wrapText="1"/>
    </xf>
    <xf numFmtId="0" fontId="7" fillId="6" borderId="2" applyAlignment="1" pivotButton="0" quotePrefix="0" xfId="0">
      <alignment horizontal="center" vertical="center"/>
    </xf>
    <xf numFmtId="0" fontId="5" fillId="0" borderId="0" applyAlignment="1" pivotButton="0" quotePrefix="0" xfId="0">
      <alignment vertical="center"/>
    </xf>
    <xf numFmtId="0" fontId="5" fillId="7" borderId="3" applyAlignment="1" pivotButton="0" quotePrefix="0" xfId="0">
      <alignment horizontal="center" vertical="center"/>
    </xf>
    <xf numFmtId="0" fontId="8" fillId="0" borderId="0" applyAlignment="1" pivotButton="0" quotePrefix="0" xfId="0">
      <alignment vertical="center"/>
    </xf>
    <xf numFmtId="0" fontId="9" fillId="0" borderId="0" applyAlignment="1" pivotButton="0" quotePrefix="0" xfId="0">
      <alignment vertical="top"/>
    </xf>
    <xf numFmtId="0" fontId="10" fillId="0" borderId="0" pivotButton="0" quotePrefix="0" xfId="0"/>
    <xf numFmtId="0" fontId="7" fillId="6" borderId="2" applyAlignment="1" pivotButton="0" quotePrefix="0" xfId="0">
      <alignment horizontal="left" vertical="center"/>
    </xf>
    <xf numFmtId="0" fontId="6" fillId="8" borderId="3" applyAlignment="1" pivotButton="0" quotePrefix="0" xfId="0">
      <alignment horizontal="center" vertical="center" wrapText="1"/>
    </xf>
    <xf numFmtId="0" fontId="5" fillId="9" borderId="3" applyAlignment="1" pivotButton="0" quotePrefix="0" xfId="0">
      <alignment horizontal="center" vertical="center"/>
    </xf>
    <xf numFmtId="0" fontId="7" fillId="6" borderId="2" applyAlignment="1" pivotButton="0" quotePrefix="0" xfId="0">
      <alignment vertical="center" wrapText="1"/>
    </xf>
    <xf numFmtId="3" fontId="7" fillId="6" borderId="2" applyAlignment="1" pivotButton="0" quotePrefix="0" xfId="0">
      <alignment horizontal="center" vertical="center"/>
    </xf>
    <xf numFmtId="0" fontId="9" fillId="0" borderId="0" applyAlignment="1" pivotButton="0" quotePrefix="0" xfId="0">
      <alignment vertical="top" wrapText="1"/>
    </xf>
    <xf numFmtId="0" fontId="11" fillId="9" borderId="3" applyAlignment="1" pivotButton="0" quotePrefix="0" xfId="0">
      <alignment vertical="center" wrapText="1"/>
    </xf>
    <xf numFmtId="0" fontId="12" fillId="10" borderId="3" applyAlignment="1" pivotButton="0" quotePrefix="0" xfId="0">
      <alignment horizontal="center" vertical="center" wrapText="1"/>
    </xf>
    <xf numFmtId="0" fontId="11" fillId="7" borderId="3" applyAlignment="1" pivotButton="0" quotePrefix="0" xfId="0">
      <alignment horizontal="left" vertical="center"/>
    </xf>
    <xf numFmtId="3" fontId="5" fillId="7" borderId="3" applyAlignment="1" pivotButton="0" quotePrefix="0" xfId="0">
      <alignment horizontal="center" vertical="center"/>
    </xf>
    <xf numFmtId="0" fontId="13" fillId="10" borderId="3" applyAlignment="1" pivotButton="0" quotePrefix="0" xfId="0">
      <alignment vertical="top" wrapText="1"/>
    </xf>
    <xf numFmtId="1" fontId="5" fillId="7" borderId="3" applyAlignment="1" pivotButton="0" quotePrefix="0" xfId="0">
      <alignment horizontal="center" vertical="center"/>
    </xf>
    <xf numFmtId="3" fontId="14" fillId="7" borderId="3" applyAlignment="1" pivotButton="0" quotePrefix="0" xfId="0">
      <alignment horizontal="center" vertical="center"/>
    </xf>
    <xf numFmtId="164" fontId="14" fillId="7" borderId="3" applyAlignment="1" pivotButton="0" quotePrefix="0" xfId="0">
      <alignment horizontal="center" vertical="center"/>
    </xf>
    <xf numFmtId="164" fontId="5" fillId="7" borderId="3" applyAlignment="1" pivotButton="0" quotePrefix="0" xfId="0">
      <alignment horizontal="center" vertical="center"/>
    </xf>
    <xf numFmtId="0" fontId="5" fillId="7" borderId="3" applyAlignment="1" pivotButton="0" quotePrefix="0" xfId="0">
      <alignment horizontal="left" vertical="center"/>
    </xf>
  </cellXfs>
  <cellStyles count="1">
    <cellStyle name="Normal" xfId="0" builtinId="0" hidden="0"/>
  </cellStyles>
  <dxfs count="9">
    <dxf>
      <font>
        <name val="Fira Sans"/>
        <b val="1"/>
        <color rgb="00FFFFFF"/>
      </font>
      <fill>
        <patternFill patternType="solid">
          <fgColor rgb="0010A137"/>
        </patternFill>
      </fill>
    </dxf>
    <dxf>
      <font>
        <name val="Fira Sans"/>
        <b val="1"/>
        <color rgb="00FFFFFF"/>
      </font>
      <fill>
        <patternFill patternType="solid">
          <fgColor rgb="00F59C25"/>
        </patternFill>
      </fill>
    </dxf>
    <dxf>
      <font>
        <name val="Fira Sans"/>
        <b val="1"/>
        <color rgb="00FFFFFF"/>
      </font>
      <fill>
        <patternFill patternType="solid">
          <fgColor rgb="00FF2400"/>
        </patternFill>
      </fill>
    </dxf>
    <dxf>
      <font>
        <name val="Fira Sans"/>
        <b val="1"/>
        <color rgb="00FFFFFF"/>
        <sz val="9"/>
      </font>
      <fill>
        <patternFill patternType="solid">
          <fgColor rgb="0010A137"/>
        </patternFill>
      </fill>
    </dxf>
    <dxf>
      <font>
        <name val="Fira Sans"/>
        <b val="1"/>
        <color rgb="00FFFFFF"/>
        <sz val="9"/>
      </font>
      <fill>
        <patternFill patternType="solid">
          <fgColor rgb="00F59C25"/>
        </patternFill>
      </fill>
    </dxf>
    <dxf>
      <font>
        <name val="Fira Sans"/>
        <b val="1"/>
        <color rgb="00FFFFFF"/>
        <sz val="9"/>
      </font>
      <fill>
        <patternFill patternType="solid">
          <fgColor rgb="00FF2400"/>
        </patternFill>
      </fill>
    </dxf>
    <dxf>
      <font>
        <b val="1"/>
        <color rgb="00FF2400"/>
        <sz val="12"/>
      </font>
    </dxf>
    <dxf>
      <font>
        <color rgb="00F5F8FC"/>
      </font>
    </dxf>
    <dxf>
      <font>
        <b val="1"/>
        <color rgb="00FF24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sz="1200" b="1">
                <a:solidFill>
                  <a:srgbClr val="000066"/>
                </a:solidFill>
                <a:latin typeface="Fira Sans Extra Condensed"/>
              </a:defRPr>
            </a:pPr>
            <a:r>
              <a:rPr sz="1200" b="1">
                <a:solidFill>
                  <a:srgbClr val="000066"/>
                </a:solidFill>
                <a:latin typeface="Fira Sans Extra Condensed"/>
              </a:rPr>
              <a:t>Time per lane</a:t>
            </a:r>
          </a:p>
        </rich>
      </tx>
      <overlay val="0"/>
    </title>
    <plotArea>
      <barChart>
        <barDir val="bar"/>
        <grouping val="stacked"/>
        <ser>
          <idx val="0"/>
          <order val="0"/>
          <tx>
            <strRef>
              <f>'Analysis'!D18</f>
            </strRef>
          </tx>
          <spPr>
            <a:solidFill xmlns:a="http://schemas.openxmlformats.org/drawingml/2006/main">
              <a:srgbClr val="000066"/>
            </a:solidFill>
            <a:ln xmlns:a="http://schemas.openxmlformats.org/drawingml/2006/main">
              <a:prstDash val="solid"/>
            </a:ln>
          </spPr>
          <cat>
            <numRef>
              <f>'Analysis'!$B$19:$B$24</f>
            </numRef>
          </cat>
          <val>
            <numRef>
              <f>'Analysis'!$D$19:$D$24</f>
            </numRef>
          </val>
        </ser>
        <ser>
          <idx val="1"/>
          <order val="1"/>
          <tx>
            <strRef>
              <f>'Analysis'!E18</f>
            </strRef>
          </tx>
          <spPr>
            <a:solidFill xmlns:a="http://schemas.openxmlformats.org/drawingml/2006/main">
              <a:srgbClr val="FF2400"/>
            </a:solidFill>
            <a:ln xmlns:a="http://schemas.openxmlformats.org/drawingml/2006/main">
              <a:prstDash val="solid"/>
            </a:ln>
          </spPr>
          <cat>
            <numRef>
              <f>'Analysis'!$B$19:$B$24</f>
            </numRef>
          </cat>
          <val>
            <numRef>
              <f>'Analysis'!$E$19:$E$24</f>
            </numRef>
          </val>
        </ser>
        <gapWidth val="150"/>
        <overlap val="100"/>
        <axId val="10"/>
        <axId val="100"/>
      </barChart>
      <catAx>
        <axId val="10"/>
        <scaling>
          <orientation val="maxMin"/>
        </scaling>
        <delete val="0"/>
        <axPos val="l"/>
        <majorTickMark val="none"/>
        <minorTickMark val="none"/>
        <spPr>
          <a:ln xmlns:a="http://schemas.openxmlformats.org/drawingml/2006/main">
            <a:solidFill>
              <a:srgbClr val="D9E0EA"/>
            </a:solidFill>
            <a:prstDash val="solid"/>
          </a:ln>
        </spPr>
        <txPr>
          <a:bodyPr xmlns:a="http://schemas.openxmlformats.org/drawingml/2006/main"/>
          <a:p xmlns:a="http://schemas.openxmlformats.org/drawingml/2006/main">
            <a:pPr>
              <a:defRPr sz="900" b="0">
                <a:solidFill>
                  <a:srgbClr val="5B6478"/>
                </a:solidFill>
                <a:latin typeface="Fira Sans"/>
              </a:defRPr>
            </a:pPr>
            <a:r>
              <a:t/>
            </a:r>
            <a:endParaRPr sz="900" b="0">
              <a:solidFill>
                <a:srgbClr val="5B6478"/>
              </a:solidFill>
              <a:latin typeface="Fira Sans"/>
            </a:endParaRPr>
          </a:p>
        </txPr>
        <crossAx val="100"/>
        <lblOffset val="100"/>
        <tickLblSkip val="1"/>
        <noMultiLvlLbl val="1"/>
      </catAx>
      <valAx>
        <axId val="100"/>
        <scaling>
          <orientation val="minMax"/>
        </scaling>
        <delete val="0"/>
        <axPos val="l"/>
        <majorGridlines>
          <spPr>
            <a:ln xmlns:a="http://schemas.openxmlformats.org/drawingml/2006/main">
              <a:solidFill>
                <a:srgbClr val="E6EBF2"/>
              </a:solidFill>
              <a:prstDash val="solid"/>
            </a:ln>
          </spPr>
        </majorGridlines>
        <majorTickMark val="none"/>
        <minorTickMark val="none"/>
        <spPr>
          <a:ln xmlns:a="http://schemas.openxmlformats.org/drawingml/2006/main">
            <a:solidFill>
              <a:srgbClr val="D9E0EA"/>
            </a:solidFill>
            <a:prstDash val="solid"/>
          </a:ln>
        </spPr>
        <txPr>
          <a:bodyPr xmlns:a="http://schemas.openxmlformats.org/drawingml/2006/main"/>
          <a:p xmlns:a="http://schemas.openxmlformats.org/drawingml/2006/main">
            <a:pPr>
              <a:defRPr sz="900" b="0">
                <a:solidFill>
                  <a:srgbClr val="5B6478"/>
                </a:solidFill>
                <a:latin typeface="Fira Sans"/>
              </a:defRPr>
            </a:pPr>
            <a:r>
              <a:t/>
            </a:r>
            <a:endParaRPr sz="900" b="0">
              <a:solidFill>
                <a:srgbClr val="5B6478"/>
              </a:solidFill>
              <a:latin typeface="Fira Sans"/>
            </a:endParaRPr>
          </a:p>
        </txPr>
        <crossAx val="10"/>
      </valAx>
    </plotArea>
    <legend>
      <legendPos val="b"/>
      <overlay val="0"/>
      <txPr>
        <a:bodyPr xmlns:a="http://schemas.openxmlformats.org/drawingml/2006/main"/>
        <a:p xmlns:a="http://schemas.openxmlformats.org/drawingml/2006/main">
          <a:pPr>
            <a:defRPr sz="900" b="0">
              <a:solidFill>
                <a:srgbClr val="2D3748"/>
              </a:solidFill>
              <a:latin typeface="Fira Sans"/>
            </a:defRPr>
          </a:pPr>
          <a:r>
            <a:t/>
          </a:r>
          <a:endParaRPr sz="900" b="0">
            <a:solidFill>
              <a:srgbClr val="2D3748"/>
            </a:solidFill>
            <a:latin typeface="Fira Sans"/>
          </a:endParaRPr>
        </a:p>
      </txPr>
    </legend>
    <plotVisOnly val="1"/>
    <dispBlanksAs val="gap"/>
  </chart>
  <spPr>
    <a:ln xmlns:a="http://schemas.openxmlformats.org/drawingml/2006/main">
      <a:noFill/>
      <a:prstDash val="solid"/>
    </a:ln>
  </spPr>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sz="1200" b="1">
                <a:solidFill>
                  <a:srgbClr val="000066"/>
                </a:solidFill>
                <a:latin typeface="Fira Sans Extra Condensed"/>
              </a:defRPr>
            </a:pPr>
            <a:r>
              <a:rPr sz="1200" b="1">
                <a:solidFill>
                  <a:srgbClr val="000066"/>
                </a:solidFill>
                <a:latin typeface="Fira Sans Extra Condensed"/>
              </a:rPr>
              <a:t>Lead time by class</a:t>
            </a:r>
          </a:p>
        </rich>
      </tx>
      <overlay val="0"/>
    </title>
    <plotArea>
      <barChart>
        <barDir val="col"/>
        <grouping val="clustered"/>
        <ser>
          <idx val="0"/>
          <order val="0"/>
          <spPr>
            <a:solidFill xmlns:a="http://schemas.openxmlformats.org/drawingml/2006/main">
              <a:srgbClr val="1079A1"/>
            </a:solidFill>
            <a:ln xmlns:a="http://schemas.openxmlformats.org/drawingml/2006/main">
              <a:prstDash val="solid"/>
            </a:ln>
          </spPr>
          <dPt>
            <idx val="0"/>
            <spPr>
              <a:solidFill xmlns:a="http://schemas.openxmlformats.org/drawingml/2006/main">
                <a:srgbClr val="10A137"/>
              </a:solidFill>
              <a:ln xmlns:a="http://schemas.openxmlformats.org/drawingml/2006/main">
                <a:prstDash val="solid"/>
              </a:ln>
            </spPr>
          </dPt>
          <dPt>
            <idx val="1"/>
            <spPr>
              <a:solidFill xmlns:a="http://schemas.openxmlformats.org/drawingml/2006/main">
                <a:srgbClr val="F59C25"/>
              </a:solidFill>
              <a:ln xmlns:a="http://schemas.openxmlformats.org/drawingml/2006/main">
                <a:prstDash val="solid"/>
              </a:ln>
            </spPr>
          </dPt>
          <dPt>
            <idx val="2"/>
            <spPr>
              <a:solidFill xmlns:a="http://schemas.openxmlformats.org/drawingml/2006/main">
                <a:srgbClr val="FF2400"/>
              </a:solidFill>
              <a:ln xmlns:a="http://schemas.openxmlformats.org/drawingml/2006/main">
                <a:prstDash val="solid"/>
              </a:ln>
            </spPr>
          </dPt>
          <dPt>
            <idx val="3"/>
            <spPr>
              <a:solidFill xmlns:a="http://schemas.openxmlformats.org/drawingml/2006/main">
                <a:srgbClr val="8A8FA8"/>
              </a:solidFill>
              <a:ln xmlns:a="http://schemas.openxmlformats.org/drawingml/2006/main">
                <a:prstDash val="solid"/>
              </a:ln>
            </spPr>
          </dPt>
          <cat>
            <numRef>
              <f>'Analysis'!$B$28:$B$31</f>
            </numRef>
          </cat>
          <val>
            <numRef>
              <f>'Analysis'!$D$28:$D$31</f>
            </numRef>
          </val>
        </ser>
        <dLbls>
          <txPr>
            <a:bodyPr xmlns:a="http://schemas.openxmlformats.org/drawingml/2006/main"/>
            <a:p xmlns:a="http://schemas.openxmlformats.org/drawingml/2006/main">
              <a:pPr>
                <a:defRPr sz="900" b="1">
                  <a:solidFill>
                    <a:srgbClr val="2D3748"/>
                  </a:solidFill>
                  <a:latin typeface="Fira Sans"/>
                </a:defRPr>
              </a:pPr>
              <a:r>
                <a:t/>
              </a:r>
              <a:endParaRPr sz="900" b="1">
                <a:solidFill>
                  <a:srgbClr val="2D3748"/>
                </a:solidFill>
                <a:latin typeface="Fira Sans"/>
              </a:endParaRPr>
            </a:p>
          </txPr>
          <showLegendKey val="0"/>
          <showVal val="1"/>
          <showCatName val="0"/>
          <showSerName val="0"/>
        </dLbls>
        <gapWidth val="150"/>
        <axId val="10"/>
        <axId val="100"/>
      </barChart>
      <catAx>
        <axId val="10"/>
        <scaling>
          <orientation val="minMax"/>
        </scaling>
        <delete val="0"/>
        <axPos val="l"/>
        <majorTickMark val="none"/>
        <minorTickMark val="none"/>
        <spPr>
          <a:ln xmlns:a="http://schemas.openxmlformats.org/drawingml/2006/main">
            <a:solidFill>
              <a:srgbClr val="D9E0EA"/>
            </a:solidFill>
            <a:prstDash val="solid"/>
          </a:ln>
        </spPr>
        <txPr>
          <a:bodyPr xmlns:a="http://schemas.openxmlformats.org/drawingml/2006/main"/>
          <a:p xmlns:a="http://schemas.openxmlformats.org/drawingml/2006/main">
            <a:pPr>
              <a:defRPr sz="900" b="0">
                <a:solidFill>
                  <a:srgbClr val="5B6478"/>
                </a:solidFill>
                <a:latin typeface="Fira Sans"/>
              </a:defRPr>
            </a:pPr>
            <a:r>
              <a:t/>
            </a:r>
            <a:endParaRPr sz="900" b="0">
              <a:solidFill>
                <a:srgbClr val="5B6478"/>
              </a:solidFill>
              <a:latin typeface="Fira Sans"/>
            </a:endParaRPr>
          </a:p>
        </txPr>
        <crossAx val="100"/>
        <lblOffset val="100"/>
        <tickLblSkip val="1"/>
        <noMultiLvlLbl val="1"/>
      </catAx>
      <valAx>
        <axId val="100"/>
        <scaling>
          <orientation val="minMax"/>
        </scaling>
        <delete val="0"/>
        <axPos val="l"/>
        <majorGridlines>
          <spPr>
            <a:ln xmlns:a="http://schemas.openxmlformats.org/drawingml/2006/main">
              <a:solidFill>
                <a:srgbClr val="E6EBF2"/>
              </a:solidFill>
              <a:prstDash val="solid"/>
            </a:ln>
          </spPr>
        </majorGridlines>
        <majorTickMark val="none"/>
        <minorTickMark val="none"/>
        <spPr>
          <a:ln xmlns:a="http://schemas.openxmlformats.org/drawingml/2006/main">
            <a:solidFill>
              <a:srgbClr val="D9E0EA"/>
            </a:solidFill>
            <a:prstDash val="solid"/>
          </a:ln>
        </spPr>
        <txPr>
          <a:bodyPr xmlns:a="http://schemas.openxmlformats.org/drawingml/2006/main"/>
          <a:p xmlns:a="http://schemas.openxmlformats.org/drawingml/2006/main">
            <a:pPr>
              <a:defRPr sz="900" b="0">
                <a:solidFill>
                  <a:srgbClr val="5B6478"/>
                </a:solidFill>
                <a:latin typeface="Fira Sans"/>
              </a:defRPr>
            </a:pPr>
            <a:r>
              <a:t/>
            </a:r>
            <a:endParaRPr sz="900" b="0">
              <a:solidFill>
                <a:srgbClr val="5B6478"/>
              </a:solidFill>
              <a:latin typeface="Fira Sans"/>
            </a:endParaRPr>
          </a:p>
        </txPr>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6</col>
      <colOff>0</colOff>
      <row>4</row>
      <rowOff>0</rowOff>
    </from>
    <ext cx="540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6</col>
      <colOff>0</colOff>
      <row>21</row>
      <rowOff>0</rowOff>
    </from>
    <ext cx="5400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0B0B3B"/>
    <outlinePr summaryBelow="1" summaryRight="1"/>
    <pageSetUpPr fitToPage="1"/>
  </sheetPr>
  <dimension ref="A1:I24"/>
  <sheetViews>
    <sheetView showGridLines="0" workbookViewId="0">
      <pane ySplit="3" topLeftCell="A4" activePane="bottomLeft" state="frozen"/>
      <selection pane="bottomLeft" activeCell="A1" sqref="A1"/>
    </sheetView>
  </sheetViews>
  <sheetFormatPr baseColWidth="8" defaultRowHeight="15"/>
  <cols>
    <col width="2.5" customWidth="1" min="1" max="1"/>
    <col width="4" customWidth="1" min="2" max="2"/>
    <col width="22" customWidth="1" min="3" max="3"/>
    <col width="18" customWidth="1" min="4" max="4"/>
    <col width="18" customWidth="1" min="5" max="5"/>
    <col width="18" customWidth="1" min="6" max="6"/>
    <col width="18" customWidth="1" min="7" max="7"/>
    <col width="18" customWidth="1" min="8" max="8"/>
    <col width="14" customWidth="1" min="9" max="9"/>
  </cols>
  <sheetData>
    <row r="1" ht="30" customHeight="1">
      <c r="A1" s="1" t="n"/>
      <c r="B1" s="2" t="inlineStr">
        <is>
          <t>Makigami · Process Analysis</t>
        </is>
      </c>
      <c r="C1" s="1" t="n"/>
      <c r="D1" s="1" t="n"/>
      <c r="E1" s="1" t="n"/>
      <c r="F1" s="1" t="n"/>
      <c r="G1" s="1" t="n"/>
      <c r="H1" s="1" t="n"/>
      <c r="I1" s="3" t="inlineStr">
        <is>
          <t>SKILLAGILITY</t>
        </is>
      </c>
    </row>
    <row r="2" ht="18" customHeight="1">
      <c r="A2" s="1" t="n"/>
      <c r="B2" s="4" t="inlineStr">
        <is>
          <t>OPERATIONAL EXCELLENCE TOOLKIT · LEAN SIX SIGMA GREEN BELT (B303)</t>
        </is>
      </c>
      <c r="C2" s="1" t="n"/>
      <c r="D2" s="1" t="n"/>
      <c r="E2" s="1" t="n"/>
      <c r="F2" s="1" t="n"/>
      <c r="G2" s="1" t="n"/>
      <c r="H2" s="1" t="n"/>
      <c r="I2" s="1" t="n"/>
    </row>
    <row r="3" ht="4" customHeight="1">
      <c r="A3" s="5" t="n"/>
      <c r="B3" s="5" t="n"/>
      <c r="C3" s="5" t="n"/>
      <c r="D3" s="5" t="n"/>
      <c r="E3" s="5" t="n"/>
      <c r="F3" s="5" t="n"/>
      <c r="G3" s="6" t="n"/>
      <c r="H3" s="6" t="n"/>
      <c r="I3" s="6" t="n"/>
    </row>
    <row r="5">
      <c r="B5" s="7" t="inlineStr">
        <is>
          <t>What this tool does</t>
        </is>
      </c>
      <c r="C5" s="8" t="n"/>
      <c r="D5" s="8" t="n"/>
      <c r="E5" s="8" t="n"/>
      <c r="F5" s="8" t="n"/>
      <c r="G5" s="8" t="n"/>
      <c r="H5" s="8" t="n"/>
      <c r="I5" s="8" t="n"/>
    </row>
    <row r="6" ht="45" customHeight="1">
      <c r="B6" s="9" t="inlineStr">
        <is>
          <t>Makigami ('rolled paper') maps an office or service process across departments, systems and documents — and makes waiting, handoffs and non-value-adding work visible. You list the steps once; the tool draws the swimlane view and calculates lead time, process efficiency and handoffs.</t>
        </is>
      </c>
    </row>
    <row r="8">
      <c r="B8" s="7" t="inlineStr">
        <is>
          <t>How to use it</t>
        </is>
      </c>
      <c r="C8" s="8" t="n"/>
      <c r="D8" s="8" t="n"/>
      <c r="E8" s="8" t="n"/>
      <c r="F8" s="8" t="n"/>
      <c r="G8" s="8" t="n"/>
      <c r="H8" s="8" t="n"/>
      <c r="I8" s="8" t="n"/>
    </row>
    <row r="9" ht="33" customHeight="1">
      <c r="B9" s="10" t="n">
        <v>1</v>
      </c>
      <c r="C9" s="11" t="inlineStr">
        <is>
          <t>On 'Steps', enter the process name, start and end trigger, and up to 6 lanes (departments, roles, systems — including the customer).</t>
        </is>
      </c>
    </row>
    <row r="10" ht="33" customHeight="1">
      <c r="B10" s="10" t="n">
        <v>2</v>
      </c>
      <c r="C10" s="11" t="inlineStr">
        <is>
          <t>Walk the process (Gemba) and list every step in order: lane, activity, process time and the waiting time after the step. Use the same time unit throughout.</t>
        </is>
      </c>
    </row>
    <row r="11" ht="33" customHeight="1">
      <c r="B11" s="10" t="n">
        <v>3</v>
      </c>
      <c r="C11" s="11" t="inlineStr">
        <is>
          <t>Classify each step: VA = value-adding (the customer would pay for it), BVA = business value-adding (required, e.g. by law), NVA = non-value-adding. Add the main waste type and the issue you observed.</t>
        </is>
      </c>
    </row>
    <row r="12" ht="33" customHeight="1">
      <c r="B12" s="10" t="n">
        <v>4</v>
      </c>
      <c r="C12" s="11" t="inlineStr">
        <is>
          <t>Check 'Makigami' for the swimlane picture and 'Analysis' for lead time, process efficiency, handoffs and the time per lane. Mark the red spots — they are your input for M7 and Analyze.</t>
        </is>
      </c>
    </row>
    <row r="14">
      <c r="B14" s="7" t="inlineStr">
        <is>
          <t>Colour legend</t>
        </is>
      </c>
      <c r="C14" s="8" t="n"/>
      <c r="D14" s="8" t="n"/>
      <c r="E14" s="8" t="n"/>
      <c r="F14" s="8" t="n"/>
      <c r="G14" s="8" t="n"/>
      <c r="H14" s="8" t="n"/>
      <c r="I14" s="8" t="n"/>
    </row>
    <row r="15">
      <c r="C15" s="12" t="inlineStr">
        <is>
          <t>Input</t>
        </is>
      </c>
      <c r="D15" s="13" t="inlineStr">
        <is>
          <t>Enter or overwrite your own data here.</t>
        </is>
      </c>
    </row>
    <row r="16">
      <c r="C16" s="14" t="inlineStr">
        <is>
          <t>Calculated</t>
        </is>
      </c>
      <c r="D16" s="13" t="inlineStr">
        <is>
          <t>Formula — do not overwrite.</t>
        </is>
      </c>
    </row>
    <row r="18">
      <c r="B18" s="7" t="inlineStr">
        <is>
          <t>Example data</t>
        </is>
      </c>
      <c r="C18" s="8" t="n"/>
      <c r="D18" s="8" t="n"/>
      <c r="E18" s="8" t="n"/>
      <c r="F18" s="8" t="n"/>
      <c r="G18" s="8" t="n"/>
      <c r="H18" s="8" t="n"/>
      <c r="I18" s="8" t="n"/>
    </row>
    <row r="19" ht="45" customHeight="1">
      <c r="B19" s="9" t="inlineStr">
        <is>
          <t>Meridian Industrial Supply — order-to-delivery process for phone orders in the Northern Region warehouse, with lanes for Customer, Customer Service, ERP System, Warehouse and Carrier. Orders wait in the ERP lane long before any picking begins.</t>
        </is>
      </c>
    </row>
    <row r="21">
      <c r="B21" s="15" t="inlineStr">
        <is>
          <t>Course reference: Measure phase M2 · Measure phase M7</t>
        </is>
      </c>
    </row>
    <row r="22">
      <c r="B22" s="16" t="inlineStr">
        <is>
          <t>No macros, no external links. Works in Excel 2010 or later, Excel for the web and LibreOffice.</t>
        </is>
      </c>
    </row>
    <row r="24">
      <c r="B24" s="17" t="inlineStr">
        <is>
          <t>© SKILLAGILITY · Operational Excellence training · skillagility.com</t>
        </is>
      </c>
    </row>
  </sheetData>
  <mergeCells count="6">
    <mergeCell ref="C9:I9"/>
    <mergeCell ref="B6:I6"/>
    <mergeCell ref="C12:I12"/>
    <mergeCell ref="B19:I19"/>
    <mergeCell ref="C10:I10"/>
    <mergeCell ref="C11:I11"/>
  </mergeCells>
  <pageMargins left="0.75" right="0.75" top="1" bottom="1" header="0.5" footer="0.5"/>
  <pageSetup orientation="landscape" fitToHeight="1" fitToWidth="1"/>
  <headerFooter>
    <oddHeader/>
    <oddFooter>&amp;LSKILLAGILITY · skillagility.com&amp;R&amp;P / &amp;N</oddFooter>
    <evenHeader/>
    <evenFooter/>
    <firstHeader/>
    <firstFooter/>
  </headerFooter>
</worksheet>
</file>

<file path=xl/worksheets/sheet2.xml><?xml version="1.0" encoding="utf-8"?>
<worksheet xmlns="http://schemas.openxmlformats.org/spreadsheetml/2006/main">
  <sheetPr>
    <tabColor rgb="0000BFF0"/>
    <outlinePr summaryBelow="1" summaryRight="1"/>
    <pageSetUpPr fitToPage="1"/>
  </sheetPr>
  <dimension ref="A1:B7"/>
  <sheetViews>
    <sheetView workbookViewId="0">
      <selection activeCell="A1" sqref="A1"/>
    </sheetView>
  </sheetViews>
  <sheetFormatPr baseColWidth="8" defaultRowHeight="15"/>
  <sheetData>
    <row r="1">
      <c r="A1" t="inlineStr">
        <is>
          <t>VA</t>
        </is>
      </c>
      <c r="B1" t="inlineStr">
        <is>
          <t>Transport</t>
        </is>
      </c>
    </row>
    <row r="2">
      <c r="A2" t="inlineStr">
        <is>
          <t>BVA</t>
        </is>
      </c>
      <c r="B2" t="inlineStr">
        <is>
          <t>Inventory</t>
        </is>
      </c>
    </row>
    <row r="3">
      <c r="A3" t="inlineStr">
        <is>
          <t>NVA</t>
        </is>
      </c>
      <c r="B3" t="inlineStr">
        <is>
          <t>Motion</t>
        </is>
      </c>
    </row>
    <row r="4">
      <c r="B4" t="inlineStr">
        <is>
          <t>Waiting</t>
        </is>
      </c>
    </row>
    <row r="5">
      <c r="B5" t="inlineStr">
        <is>
          <t>Overproduction</t>
        </is>
      </c>
    </row>
    <row r="6">
      <c r="B6" t="inlineStr">
        <is>
          <t>Over-processing</t>
        </is>
      </c>
    </row>
    <row r="7">
      <c r="B7" t="inlineStr">
        <is>
          <t>Defects</t>
        </is>
      </c>
    </row>
  </sheetData>
  <pageMargins left="0.75" right="0.75" top="1" bottom="1" header="0.5" footer="0.5"/>
  <pageSetup orientation="landscape" fitToHeight="1" fitToWidth="1"/>
  <headerFooter>
    <oddHeader/>
    <oddFooter>&amp;LSKILLAGILITY · skillagility.com&amp;R&amp;P / &amp;N</oddFooter>
    <evenHeader/>
    <evenFooter/>
    <firstHeader/>
    <firstFooter/>
  </headerFooter>
</worksheet>
</file>

<file path=xl/worksheets/sheet3.xml><?xml version="1.0" encoding="utf-8"?>
<worksheet xmlns="http://schemas.openxmlformats.org/spreadsheetml/2006/main">
  <sheetPr>
    <tabColor rgb="0000BFF0"/>
    <outlinePr summaryBelow="1" summaryRight="1"/>
    <pageSetUpPr fitToPage="1"/>
  </sheetPr>
  <dimension ref="A1:K41"/>
  <sheetViews>
    <sheetView showGridLines="0" workbookViewId="0">
      <pane ySplit="3" topLeftCell="A4" activePane="bottomLeft" state="frozen"/>
      <selection pane="bottomLeft" activeCell="A1" sqref="A1"/>
    </sheetView>
  </sheetViews>
  <sheetFormatPr baseColWidth="8" defaultRowHeight="15"/>
  <cols>
    <col width="2.5" customWidth="1" min="1" max="1"/>
    <col width="6" customWidth="1" min="2" max="2"/>
    <col width="20" customWidth="1" min="3" max="3"/>
    <col width="34" customWidth="1" min="4" max="4"/>
    <col width="11" customWidth="1" min="5" max="5"/>
    <col width="11" customWidth="1" min="6" max="6"/>
    <col width="9" customWidth="1" min="7" max="7"/>
    <col width="16" customWidth="1" min="8" max="8"/>
    <col width="44" customWidth="1" min="9" max="9"/>
    <col width="18" customWidth="1" min="10" max="10"/>
    <col width="3" customWidth="1" min="11" max="11"/>
  </cols>
  <sheetData>
    <row r="1" ht="30" customHeight="1">
      <c r="A1" s="1" t="n"/>
      <c r="B1" s="2" t="inlineStr">
        <is>
          <t>Makigami · Process Steps</t>
        </is>
      </c>
      <c r="C1" s="1" t="n"/>
      <c r="D1" s="1" t="n"/>
      <c r="E1" s="1" t="n"/>
      <c r="F1" s="1" t="n"/>
      <c r="G1" s="1" t="n"/>
      <c r="H1" s="1" t="n"/>
      <c r="I1" s="1" t="n"/>
      <c r="J1" s="1" t="n"/>
      <c r="K1" s="3" t="inlineStr">
        <is>
          <t>SKILLAGILITY</t>
        </is>
      </c>
    </row>
    <row r="2" ht="18" customHeight="1">
      <c r="A2" s="1" t="n"/>
      <c r="B2" s="4" t="inlineStr">
        <is>
          <t>LIST EVERY STEP IN ORDER — THE SWIMLANE VIEW BUILDS ITSELF</t>
        </is>
      </c>
      <c r="C2" s="1" t="n"/>
      <c r="D2" s="1" t="n"/>
      <c r="E2" s="1" t="n"/>
      <c r="F2" s="1" t="n"/>
      <c r="G2" s="1" t="n"/>
      <c r="H2" s="1" t="n"/>
      <c r="I2" s="1" t="n"/>
      <c r="J2" s="1" t="n"/>
      <c r="K2" s="1" t="n"/>
    </row>
    <row r="3" ht="4" customHeight="1">
      <c r="A3" s="5" t="n"/>
      <c r="B3" s="5" t="n"/>
      <c r="C3" s="5" t="n"/>
      <c r="D3" s="5" t="n"/>
      <c r="E3" s="5" t="n"/>
      <c r="F3" s="5" t="n"/>
      <c r="G3" s="5" t="n"/>
      <c r="H3" s="5" t="n"/>
      <c r="I3" s="6" t="n"/>
      <c r="J3" s="6" t="n"/>
      <c r="K3" s="6" t="n"/>
    </row>
    <row r="4">
      <c r="I4" s="7" t="inlineStr">
        <is>
          <t>Lanes (top to bottom)</t>
        </is>
      </c>
      <c r="J4" s="8" t="n"/>
    </row>
    <row r="5">
      <c r="B5" s="15" t="inlineStr">
        <is>
          <t>Process</t>
        </is>
      </c>
      <c r="D5" s="18" t="inlineStr">
        <is>
          <t>Order-to-delivery (phone orders)</t>
        </is>
      </c>
      <c r="I5" s="13" t="inlineStr">
        <is>
          <t>Lane 1</t>
        </is>
      </c>
      <c r="J5" s="18" t="inlineStr">
        <is>
          <t>Customer</t>
        </is>
      </c>
    </row>
    <row r="6">
      <c r="B6" s="15" t="inlineStr">
        <is>
          <t>Start trigger</t>
        </is>
      </c>
      <c r="D6" s="18" t="inlineStr">
        <is>
          <t>Customer calls to place an order</t>
        </is>
      </c>
      <c r="I6" s="13" t="inlineStr">
        <is>
          <t>Lane 2</t>
        </is>
      </c>
      <c r="J6" s="18" t="inlineStr">
        <is>
          <t>Customer Service</t>
        </is>
      </c>
    </row>
    <row r="7">
      <c r="B7" s="15" t="inlineStr">
        <is>
          <t>End trigger</t>
        </is>
      </c>
      <c r="D7" s="18" t="inlineStr">
        <is>
          <t>Customer receives a complete, correct delivery</t>
        </is>
      </c>
      <c r="I7" s="13" t="inlineStr">
        <is>
          <t>Lane 3</t>
        </is>
      </c>
      <c r="J7" s="18" t="inlineStr">
        <is>
          <t>ERP System</t>
        </is>
      </c>
    </row>
    <row r="8">
      <c r="B8" s="15" t="inlineStr">
        <is>
          <t>Time unit</t>
        </is>
      </c>
      <c r="D8" s="18" t="inlineStr">
        <is>
          <t>minutes</t>
        </is>
      </c>
      <c r="I8" s="13" t="inlineStr">
        <is>
          <t>Lane 4</t>
        </is>
      </c>
      <c r="J8" s="18" t="inlineStr">
        <is>
          <t>Warehouse</t>
        </is>
      </c>
    </row>
    <row r="9">
      <c r="B9" s="15" t="inlineStr">
        <is>
          <t>Team / date</t>
        </is>
      </c>
      <c r="D9" s="18" t="inlineStr">
        <is>
          <t>D. Reed + warehouse team, week 3</t>
        </is>
      </c>
      <c r="I9" s="13" t="inlineStr">
        <is>
          <t>Lane 5</t>
        </is>
      </c>
      <c r="J9" s="18" t="inlineStr">
        <is>
          <t>Carrier</t>
        </is>
      </c>
    </row>
    <row r="10">
      <c r="I10" s="13" t="inlineStr">
        <is>
          <t>Lane 6</t>
        </is>
      </c>
      <c r="J10" s="18" t="n"/>
    </row>
    <row r="12" ht="30" customHeight="1">
      <c r="B12" s="19" t="inlineStr">
        <is>
          <t>#</t>
        </is>
      </c>
      <c r="C12" s="19" t="inlineStr">
        <is>
          <t>Lane</t>
        </is>
      </c>
      <c r="D12" s="19" t="inlineStr">
        <is>
          <t>Activity</t>
        </is>
      </c>
      <c r="E12" s="19" t="inlineStr">
        <is>
          <t>Process time</t>
        </is>
      </c>
      <c r="F12" s="19" t="inlineStr">
        <is>
          <t>Wait after</t>
        </is>
      </c>
      <c r="G12" s="19" t="inlineStr">
        <is>
          <t>Value</t>
        </is>
      </c>
      <c r="H12" s="19" t="inlineStr">
        <is>
          <t>Main waste</t>
        </is>
      </c>
      <c r="I12" s="19" t="inlineStr">
        <is>
          <t>Issue observed</t>
        </is>
      </c>
      <c r="J12" s="19" t="inlineStr">
        <is>
          <t>System / document</t>
        </is>
      </c>
    </row>
    <row r="13" ht="28" customHeight="1">
      <c r="B13" s="20" t="n">
        <v>1</v>
      </c>
      <c r="C13" s="18" t="inlineStr">
        <is>
          <t>Customer</t>
        </is>
      </c>
      <c r="D13" s="21" t="inlineStr">
        <is>
          <t>Places order by phone</t>
        </is>
      </c>
      <c r="E13" s="22" t="n">
        <v>5</v>
      </c>
      <c r="F13" s="22" t="n">
        <v>0</v>
      </c>
      <c r="G13" s="12" t="inlineStr">
        <is>
          <t>VA</t>
        </is>
      </c>
      <c r="H13" s="18" t="n"/>
      <c r="I13" s="21" t="n"/>
      <c r="J13" s="18" t="inlineStr">
        <is>
          <t>Phone</t>
        </is>
      </c>
    </row>
    <row r="14" ht="28" customHeight="1">
      <c r="B14" s="20" t="n">
        <v>2</v>
      </c>
      <c r="C14" s="18" t="inlineStr">
        <is>
          <t>Customer Service</t>
        </is>
      </c>
      <c r="D14" s="21" t="inlineStr">
        <is>
          <t>Writes order on paper slip</t>
        </is>
      </c>
      <c r="E14" s="22" t="n">
        <v>4</v>
      </c>
      <c r="F14" s="22" t="n">
        <v>45</v>
      </c>
      <c r="G14" s="12" t="inlineStr">
        <is>
          <t>NVA</t>
        </is>
      </c>
      <c r="H14" s="18" t="inlineStr">
        <is>
          <t>Waiting</t>
        </is>
      </c>
      <c r="I14" s="21" t="inlineStr">
        <is>
          <t>Slips pile up in the tray until someone is free</t>
        </is>
      </c>
      <c r="J14" s="18" t="inlineStr">
        <is>
          <t>Paper slip</t>
        </is>
      </c>
    </row>
    <row r="15" ht="28" customHeight="1">
      <c r="B15" s="20" t="n">
        <v>3</v>
      </c>
      <c r="C15" s="18" t="inlineStr">
        <is>
          <t>Customer Service</t>
        </is>
      </c>
      <c r="D15" s="21" t="inlineStr">
        <is>
          <t>Types order into ERP</t>
        </is>
      </c>
      <c r="E15" s="22" t="n">
        <v>6</v>
      </c>
      <c r="F15" s="22" t="n">
        <v>0</v>
      </c>
      <c r="G15" s="12" t="inlineStr">
        <is>
          <t>BVA</t>
        </is>
      </c>
      <c r="H15" s="18" t="inlineStr">
        <is>
          <t>Defects</t>
        </is>
      </c>
      <c r="I15" s="21" t="inlineStr">
        <is>
          <t>No checklist — 23% of late-shift entries contain an error</t>
        </is>
      </c>
      <c r="J15" s="18" t="inlineStr">
        <is>
          <t>ERP</t>
        </is>
      </c>
    </row>
    <row r="16" ht="28" customHeight="1">
      <c r="B16" s="20" t="n">
        <v>4</v>
      </c>
      <c r="C16" s="18" t="inlineStr">
        <is>
          <t>ERP System</t>
        </is>
      </c>
      <c r="D16" s="21" t="inlineStr">
        <is>
          <t>Order waits in ERP inbox</t>
        </is>
      </c>
      <c r="E16" s="22" t="n">
        <v>0</v>
      </c>
      <c r="F16" s="22" t="n">
        <v>240</v>
      </c>
      <c r="G16" s="12" t="inlineStr">
        <is>
          <t>NVA</t>
        </is>
      </c>
      <c r="H16" s="18" t="inlineStr">
        <is>
          <t>Waiting</t>
        </is>
      </c>
      <c r="I16" s="21" t="inlineStr">
        <is>
          <t>Waits for manual transfer to the warehouse system</t>
        </is>
      </c>
      <c r="J16" s="18" t="inlineStr">
        <is>
          <t>ERP</t>
        </is>
      </c>
    </row>
    <row r="17" ht="28" customHeight="1">
      <c r="B17" s="20" t="n">
        <v>5</v>
      </c>
      <c r="C17" s="18" t="inlineStr">
        <is>
          <t>Customer Service</t>
        </is>
      </c>
      <c r="D17" s="21" t="inlineStr">
        <is>
          <t>Re-keys order into WMS</t>
        </is>
      </c>
      <c r="E17" s="22" t="n">
        <v>5</v>
      </c>
      <c r="F17" s="22" t="n">
        <v>30</v>
      </c>
      <c r="G17" s="12" t="inlineStr">
        <is>
          <t>NVA</t>
        </is>
      </c>
      <c r="H17" s="18" t="inlineStr">
        <is>
          <t>Over-processing</t>
        </is>
      </c>
      <c r="I17" s="21" t="inlineStr">
        <is>
          <t>Same data typed twice</t>
        </is>
      </c>
      <c r="J17" s="18" t="inlineStr">
        <is>
          <t>WMS</t>
        </is>
      </c>
    </row>
    <row r="18" ht="28" customHeight="1">
      <c r="B18" s="20" t="n">
        <v>6</v>
      </c>
      <c r="C18" s="18" t="inlineStr">
        <is>
          <t>Warehouse</t>
        </is>
      </c>
      <c r="D18" s="21" t="inlineStr">
        <is>
          <t>Prints pick list</t>
        </is>
      </c>
      <c r="E18" s="22" t="n">
        <v>2</v>
      </c>
      <c r="F18" s="22" t="n">
        <v>60</v>
      </c>
      <c r="G18" s="12" t="inlineStr">
        <is>
          <t>BVA</t>
        </is>
      </c>
      <c r="H18" s="18" t="inlineStr">
        <is>
          <t>Waiting</t>
        </is>
      </c>
      <c r="I18" s="21" t="inlineStr">
        <is>
          <t>Pick lists printed in batches</t>
        </is>
      </c>
      <c r="J18" s="18" t="inlineStr">
        <is>
          <t>WMS</t>
        </is>
      </c>
    </row>
    <row r="19" ht="28" customHeight="1">
      <c r="B19" s="20" t="n">
        <v>7</v>
      </c>
      <c r="C19" s="18" t="inlineStr">
        <is>
          <t>Warehouse</t>
        </is>
      </c>
      <c r="D19" s="21" t="inlineStr">
        <is>
          <t>Picks items</t>
        </is>
      </c>
      <c r="E19" s="22" t="n">
        <v>25</v>
      </c>
      <c r="F19" s="22" t="n">
        <v>0</v>
      </c>
      <c r="G19" s="12" t="inlineStr">
        <is>
          <t>VA</t>
        </is>
      </c>
      <c r="H19" s="18" t="inlineStr">
        <is>
          <t>Motion</t>
        </is>
      </c>
      <c r="I19" s="21" t="inlineStr">
        <is>
          <t>Searching for items and the current order form</t>
        </is>
      </c>
      <c r="J19" s="18" t="inlineStr">
        <is>
          <t>Pick list</t>
        </is>
      </c>
    </row>
    <row r="20" ht="28" customHeight="1">
      <c r="B20" s="20" t="n">
        <v>8</v>
      </c>
      <c r="C20" s="18" t="inlineStr">
        <is>
          <t>Warehouse</t>
        </is>
      </c>
      <c r="D20" s="21" t="inlineStr">
        <is>
          <t>Checks and packs</t>
        </is>
      </c>
      <c r="E20" s="22" t="n">
        <v>15</v>
      </c>
      <c r="F20" s="22" t="n">
        <v>0</v>
      </c>
      <c r="G20" s="12" t="inlineStr">
        <is>
          <t>VA</t>
        </is>
      </c>
      <c r="H20" s="18" t="n"/>
      <c r="I20" s="21" t="n"/>
      <c r="J20" s="18" t="n"/>
    </row>
    <row r="21" ht="28" customHeight="1">
      <c r="B21" s="20" t="n">
        <v>9</v>
      </c>
      <c r="C21" s="18" t="inlineStr">
        <is>
          <t>Warehouse</t>
        </is>
      </c>
      <c r="D21" s="21" t="inlineStr">
        <is>
          <t>Corrects mis-picks</t>
        </is>
      </c>
      <c r="E21" s="22" t="n">
        <v>10</v>
      </c>
      <c r="F21" s="22" t="n">
        <v>90</v>
      </c>
      <c r="G21" s="12" t="inlineStr">
        <is>
          <t>NVA</t>
        </is>
      </c>
      <c r="H21" s="18" t="inlineStr">
        <is>
          <t>Defects</t>
        </is>
      </c>
      <c r="I21" s="21" t="inlineStr">
        <is>
          <t>Rework after the check; then waits for carrier pickup</t>
        </is>
      </c>
      <c r="J21" s="18" t="n"/>
    </row>
    <row r="22" ht="28" customHeight="1">
      <c r="B22" s="20" t="n">
        <v>10</v>
      </c>
      <c r="C22" s="18" t="inlineStr">
        <is>
          <t>Carrier</t>
        </is>
      </c>
      <c r="D22" s="21" t="inlineStr">
        <is>
          <t>Picks up shipment</t>
        </is>
      </c>
      <c r="E22" s="22" t="n">
        <v>10</v>
      </c>
      <c r="F22" s="22" t="n">
        <v>0</v>
      </c>
      <c r="G22" s="12" t="inlineStr">
        <is>
          <t>BVA</t>
        </is>
      </c>
      <c r="H22" s="18" t="inlineStr">
        <is>
          <t>Transport</t>
        </is>
      </c>
      <c r="I22" s="21" t="n"/>
      <c r="J22" s="18" t="inlineStr">
        <is>
          <t>Delivery note</t>
        </is>
      </c>
    </row>
    <row r="23" ht="28" customHeight="1">
      <c r="B23" s="20" t="n">
        <v>11</v>
      </c>
      <c r="C23" s="18" t="inlineStr">
        <is>
          <t>Carrier</t>
        </is>
      </c>
      <c r="D23" s="21" t="inlineStr">
        <is>
          <t>Transports to customer</t>
        </is>
      </c>
      <c r="E23" s="22" t="n">
        <v>480</v>
      </c>
      <c r="F23" s="22" t="n">
        <v>0</v>
      </c>
      <c r="G23" s="12" t="inlineStr">
        <is>
          <t>BVA</t>
        </is>
      </c>
      <c r="H23" s="18" t="inlineStr">
        <is>
          <t>Transport</t>
        </is>
      </c>
      <c r="I23" s="21" t="n"/>
      <c r="J23" s="18" t="n"/>
    </row>
    <row r="24" ht="28" customHeight="1">
      <c r="B24" s="20" t="n">
        <v>12</v>
      </c>
      <c r="C24" s="18" t="inlineStr">
        <is>
          <t>Customer</t>
        </is>
      </c>
      <c r="D24" s="21" t="inlineStr">
        <is>
          <t>Receives and checks delivery</t>
        </is>
      </c>
      <c r="E24" s="22" t="n">
        <v>10</v>
      </c>
      <c r="F24" s="22" t="n">
        <v>0</v>
      </c>
      <c r="G24" s="12" t="inlineStr">
        <is>
          <t>VA</t>
        </is>
      </c>
      <c r="H24" s="18" t="n"/>
      <c r="I24" s="21" t="n"/>
      <c r="J24" s="18" t="inlineStr">
        <is>
          <t>Delivery note</t>
        </is>
      </c>
    </row>
    <row r="25" ht="28" customHeight="1">
      <c r="B25" s="20" t="n">
        <v>13</v>
      </c>
      <c r="C25" s="18" t="n"/>
      <c r="D25" s="21" t="n"/>
      <c r="E25" s="22" t="n"/>
      <c r="F25" s="22" t="n"/>
      <c r="G25" s="12" t="n"/>
      <c r="H25" s="18" t="n"/>
      <c r="I25" s="21" t="n"/>
      <c r="J25" s="18" t="n"/>
    </row>
    <row r="26" ht="28" customHeight="1">
      <c r="B26" s="20" t="n">
        <v>14</v>
      </c>
      <c r="C26" s="18" t="n"/>
      <c r="D26" s="21" t="n"/>
      <c r="E26" s="22" t="n"/>
      <c r="F26" s="22" t="n"/>
      <c r="G26" s="12" t="n"/>
      <c r="H26" s="18" t="n"/>
      <c r="I26" s="21" t="n"/>
      <c r="J26" s="18" t="n"/>
    </row>
    <row r="27" ht="28" customHeight="1">
      <c r="B27" s="20" t="n">
        <v>15</v>
      </c>
      <c r="C27" s="18" t="n"/>
      <c r="D27" s="21" t="n"/>
      <c r="E27" s="22" t="n"/>
      <c r="F27" s="22" t="n"/>
      <c r="G27" s="12" t="n"/>
      <c r="H27" s="18" t="n"/>
      <c r="I27" s="21" t="n"/>
      <c r="J27" s="18" t="n"/>
    </row>
    <row r="28" ht="28" customHeight="1">
      <c r="B28" s="20" t="n">
        <v>16</v>
      </c>
      <c r="C28" s="18" t="n"/>
      <c r="D28" s="21" t="n"/>
      <c r="E28" s="22" t="n"/>
      <c r="F28" s="22" t="n"/>
      <c r="G28" s="12" t="n"/>
      <c r="H28" s="18" t="n"/>
      <c r="I28" s="21" t="n"/>
      <c r="J28" s="18" t="n"/>
    </row>
    <row r="29" ht="28" customHeight="1">
      <c r="B29" s="20" t="n">
        <v>17</v>
      </c>
      <c r="C29" s="18" t="n"/>
      <c r="D29" s="21" t="n"/>
      <c r="E29" s="22" t="n"/>
      <c r="F29" s="22" t="n"/>
      <c r="G29" s="12" t="n"/>
      <c r="H29" s="18" t="n"/>
      <c r="I29" s="21" t="n"/>
      <c r="J29" s="18" t="n"/>
    </row>
    <row r="30" ht="28" customHeight="1">
      <c r="B30" s="20" t="n">
        <v>18</v>
      </c>
      <c r="C30" s="18" t="n"/>
      <c r="D30" s="21" t="n"/>
      <c r="E30" s="22" t="n"/>
      <c r="F30" s="22" t="n"/>
      <c r="G30" s="12" t="n"/>
      <c r="H30" s="18" t="n"/>
      <c r="I30" s="21" t="n"/>
      <c r="J30" s="18" t="n"/>
    </row>
    <row r="31" ht="28" customHeight="1">
      <c r="B31" s="20" t="n">
        <v>19</v>
      </c>
      <c r="C31" s="18" t="n"/>
      <c r="D31" s="21" t="n"/>
      <c r="E31" s="22" t="n"/>
      <c r="F31" s="22" t="n"/>
      <c r="G31" s="12" t="n"/>
      <c r="H31" s="18" t="n"/>
      <c r="I31" s="21" t="n"/>
      <c r="J31" s="18" t="n"/>
    </row>
    <row r="32" ht="28" customHeight="1">
      <c r="B32" s="20" t="n">
        <v>20</v>
      </c>
      <c r="C32" s="18" t="n"/>
      <c r="D32" s="21" t="n"/>
      <c r="E32" s="22" t="n"/>
      <c r="F32" s="22" t="n"/>
      <c r="G32" s="12" t="n"/>
      <c r="H32" s="18" t="n"/>
      <c r="I32" s="21" t="n"/>
      <c r="J32" s="18" t="n"/>
    </row>
    <row r="33" ht="28" customHeight="1">
      <c r="B33" s="20" t="n">
        <v>21</v>
      </c>
      <c r="C33" s="18" t="n"/>
      <c r="D33" s="21" t="n"/>
      <c r="E33" s="22" t="n"/>
      <c r="F33" s="22" t="n"/>
      <c r="G33" s="12" t="n"/>
      <c r="H33" s="18" t="n"/>
      <c r="I33" s="21" t="n"/>
      <c r="J33" s="18" t="n"/>
    </row>
    <row r="34" ht="28" customHeight="1">
      <c r="B34" s="20" t="n">
        <v>22</v>
      </c>
      <c r="C34" s="18" t="n"/>
      <c r="D34" s="21" t="n"/>
      <c r="E34" s="22" t="n"/>
      <c r="F34" s="22" t="n"/>
      <c r="G34" s="12" t="n"/>
      <c r="H34" s="18" t="n"/>
      <c r="I34" s="21" t="n"/>
      <c r="J34" s="18" t="n"/>
    </row>
    <row r="35" ht="28" customHeight="1">
      <c r="B35" s="20" t="n">
        <v>23</v>
      </c>
      <c r="C35" s="18" t="n"/>
      <c r="D35" s="21" t="n"/>
      <c r="E35" s="22" t="n"/>
      <c r="F35" s="22" t="n"/>
      <c r="G35" s="12" t="n"/>
      <c r="H35" s="18" t="n"/>
      <c r="I35" s="21" t="n"/>
      <c r="J35" s="18" t="n"/>
    </row>
    <row r="36" ht="28" customHeight="1">
      <c r="B36" s="20" t="n">
        <v>24</v>
      </c>
      <c r="C36" s="18" t="n"/>
      <c r="D36" s="21" t="n"/>
      <c r="E36" s="22" t="n"/>
      <c r="F36" s="22" t="n"/>
      <c r="G36" s="12" t="n"/>
      <c r="H36" s="18" t="n"/>
      <c r="I36" s="21" t="n"/>
      <c r="J36" s="18" t="n"/>
    </row>
    <row r="37" ht="28" customHeight="1">
      <c r="B37" s="20" t="n">
        <v>25</v>
      </c>
      <c r="C37" s="18" t="n"/>
      <c r="D37" s="21" t="n"/>
      <c r="E37" s="22" t="n"/>
      <c r="F37" s="22" t="n"/>
      <c r="G37" s="12" t="n"/>
      <c r="H37" s="18" t="n"/>
      <c r="I37" s="21" t="n"/>
      <c r="J37" s="18" t="n"/>
    </row>
    <row r="39" ht="20" customHeight="1">
      <c r="B39" s="23" t="inlineStr">
        <is>
          <t>VA = value-adding · BVA = business value-adding (needed, but the customer would not pay for it) · NVA = non-value-adding. Waste types follow TIMWOOD.</t>
        </is>
      </c>
    </row>
    <row r="41">
      <c r="B41" s="17" t="inlineStr">
        <is>
          <t>© SKILLAGILITY · Operational Excellence training · skillagility.com</t>
        </is>
      </c>
    </row>
  </sheetData>
  <mergeCells count="6">
    <mergeCell ref="B6:C6"/>
    <mergeCell ref="B7:C7"/>
    <mergeCell ref="B5:C5"/>
    <mergeCell ref="B9:C9"/>
    <mergeCell ref="B8:C8"/>
    <mergeCell ref="B39:J39"/>
  </mergeCells>
  <conditionalFormatting sqref="G13:G37">
    <cfRule type="cellIs" priority="1" operator="equal" dxfId="0">
      <formula>"VA"</formula>
    </cfRule>
    <cfRule type="cellIs" priority="2" operator="equal" dxfId="1">
      <formula>"BVA"</formula>
    </cfRule>
    <cfRule type="cellIs" priority="3" operator="equal" dxfId="2">
      <formula>"NVA"</formula>
    </cfRule>
  </conditionalFormatting>
  <dataValidations count="3">
    <dataValidation sqref="C13:C37" showDropDown="0" showInputMessage="0" showErrorMessage="0" allowBlank="1" type="list">
      <formula1>='Steps'!$J$5:$J$10</formula1>
    </dataValidation>
    <dataValidation sqref="G13:G37" showDropDown="0" showInputMessage="0" showErrorMessage="0" allowBlank="1" type="list">
      <formula1>=Lists!$A$1:$A$3</formula1>
    </dataValidation>
    <dataValidation sqref="H13:H37" showDropDown="0" showInputMessage="0" showErrorMessage="0" allowBlank="1" type="list">
      <formula1>=Lists!$B$1:$B$7</formula1>
    </dataValidation>
  </dataValidations>
  <pageMargins left="0.75" right="0.75" top="1" bottom="1" header="0.5" footer="0.5"/>
  <pageSetup orientation="landscape" fitToHeight="1" fitToWidth="1"/>
  <headerFooter>
    <oddHeader/>
    <oddFooter>&amp;LSKILLAGILITY · skillagility.com&amp;R&amp;P / &amp;N</oddFooter>
    <evenHeader/>
    <evenFooter/>
    <firstHeader/>
    <firstFooter/>
  </headerFooter>
</worksheet>
</file>

<file path=xl/worksheets/sheet4.xml><?xml version="1.0" encoding="utf-8"?>
<worksheet xmlns="http://schemas.openxmlformats.org/spreadsheetml/2006/main">
  <sheetPr>
    <tabColor rgb="0000BFF0"/>
    <outlinePr summaryBelow="1" summaryRight="1"/>
    <pageSetUpPr fitToPage="1"/>
  </sheetPr>
  <dimension ref="A1:AA17"/>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5" customWidth="1" min="1" max="1"/>
    <col width="18"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s>
  <sheetData>
    <row r="1" ht="30" customHeight="1">
      <c r="A1" s="1" t="n"/>
      <c r="B1" s="2" t="inlineStr">
        <is>
          <t>Makigami · Swimlane View</t>
        </is>
      </c>
      <c r="C1" s="1" t="n"/>
      <c r="D1" s="1" t="n"/>
      <c r="E1" s="1" t="n"/>
      <c r="F1" s="1" t="n"/>
      <c r="G1" s="1" t="n"/>
      <c r="H1" s="1" t="n"/>
      <c r="I1" s="1" t="n"/>
      <c r="J1" s="1" t="n"/>
      <c r="K1" s="1" t="n"/>
      <c r="L1" s="1" t="n"/>
      <c r="M1" s="1" t="n"/>
      <c r="N1" s="1" t="n"/>
      <c r="O1" s="1" t="n"/>
      <c r="P1" s="1" t="n"/>
      <c r="Q1" s="1" t="n"/>
      <c r="R1" s="1" t="n"/>
      <c r="S1" s="1" t="n"/>
      <c r="T1" s="1" t="n"/>
      <c r="U1" s="1" t="n"/>
      <c r="V1" s="1" t="n"/>
      <c r="W1" s="1" t="n"/>
      <c r="X1" s="1" t="n"/>
      <c r="Y1" s="1" t="n"/>
      <c r="Z1" s="1" t="n"/>
      <c r="AA1" s="3" t="inlineStr">
        <is>
          <t>SKILLAGILITY</t>
        </is>
      </c>
    </row>
    <row r="2" ht="18" customHeight="1">
      <c r="A2" s="1" t="n"/>
      <c r="B2" s="4" t="inlineStr">
        <is>
          <t>BUILT AUTOMATICALLY FROM THE STEP LIST — GREEN = VA, ORANGE = BVA, RED = NVA</t>
        </is>
      </c>
      <c r="C2" s="1" t="n"/>
      <c r="D2" s="1" t="n"/>
      <c r="E2" s="1" t="n"/>
      <c r="F2" s="1" t="n"/>
      <c r="G2" s="1" t="n"/>
      <c r="H2" s="1" t="n"/>
      <c r="I2" s="1" t="n"/>
      <c r="J2" s="1" t="n"/>
      <c r="K2" s="1" t="n"/>
      <c r="L2" s="1" t="n"/>
      <c r="M2" s="1" t="n"/>
      <c r="N2" s="1" t="n"/>
      <c r="O2" s="1" t="n"/>
      <c r="P2" s="1" t="n"/>
      <c r="Q2" s="1" t="n"/>
      <c r="R2" s="1" t="n"/>
      <c r="S2" s="1" t="n"/>
      <c r="T2" s="1" t="n"/>
      <c r="U2" s="1" t="n"/>
      <c r="V2" s="1" t="n"/>
      <c r="W2" s="1" t="n"/>
      <c r="X2" s="1" t="n"/>
      <c r="Y2" s="1" t="n"/>
      <c r="Z2" s="1" t="n"/>
      <c r="AA2" s="1" t="n"/>
    </row>
    <row r="3" ht="4" customHeight="1">
      <c r="A3" s="5" t="n"/>
      <c r="B3" s="5" t="n"/>
      <c r="C3" s="5" t="n"/>
      <c r="D3" s="5" t="n"/>
      <c r="E3" s="5" t="n"/>
      <c r="F3" s="5" t="n"/>
      <c r="G3" s="5" t="n"/>
      <c r="H3" s="5" t="n"/>
      <c r="I3" s="5" t="n"/>
      <c r="J3" s="5" t="n"/>
      <c r="K3" s="5" t="n"/>
      <c r="L3" s="5" t="n"/>
      <c r="M3" s="5" t="n"/>
      <c r="N3" s="5" t="n"/>
      <c r="O3" s="5" t="n"/>
      <c r="P3" s="5" t="n"/>
      <c r="Q3" s="5" t="n"/>
      <c r="R3" s="5" t="n"/>
      <c r="S3" s="5" t="n"/>
      <c r="T3" s="6" t="n"/>
      <c r="U3" s="6" t="n"/>
      <c r="V3" s="6" t="n"/>
      <c r="W3" s="6" t="n"/>
      <c r="X3" s="6" t="n"/>
      <c r="Y3" s="6" t="n"/>
      <c r="Z3" s="6" t="n"/>
      <c r="AA3" s="6" t="n"/>
    </row>
    <row r="4" hidden="1">
      <c r="C4">
        <f>IF('Steps'!D13="","",'Steps'!G13)</f>
        <v/>
      </c>
      <c r="D4">
        <f>IF('Steps'!D14="","",'Steps'!G14)</f>
        <v/>
      </c>
      <c r="E4">
        <f>IF('Steps'!D15="","",'Steps'!G15)</f>
        <v/>
      </c>
      <c r="F4">
        <f>IF('Steps'!D16="","",'Steps'!G16)</f>
        <v/>
      </c>
      <c r="G4">
        <f>IF('Steps'!D17="","",'Steps'!G17)</f>
        <v/>
      </c>
      <c r="H4">
        <f>IF('Steps'!D18="","",'Steps'!G18)</f>
        <v/>
      </c>
      <c r="I4">
        <f>IF('Steps'!D19="","",'Steps'!G19)</f>
        <v/>
      </c>
      <c r="J4">
        <f>IF('Steps'!D20="","",'Steps'!G20)</f>
        <v/>
      </c>
      <c r="K4">
        <f>IF('Steps'!D21="","",'Steps'!G21)</f>
        <v/>
      </c>
      <c r="L4">
        <f>IF('Steps'!D22="","",'Steps'!G22)</f>
        <v/>
      </c>
      <c r="M4">
        <f>IF('Steps'!D23="","",'Steps'!G23)</f>
        <v/>
      </c>
      <c r="N4">
        <f>IF('Steps'!D24="","",'Steps'!G24)</f>
        <v/>
      </c>
      <c r="O4">
        <f>IF('Steps'!D25="","",'Steps'!G25)</f>
        <v/>
      </c>
      <c r="P4">
        <f>IF('Steps'!D26="","",'Steps'!G26)</f>
        <v/>
      </c>
      <c r="Q4">
        <f>IF('Steps'!D27="","",'Steps'!G27)</f>
        <v/>
      </c>
      <c r="R4">
        <f>IF('Steps'!D28="","",'Steps'!G28)</f>
        <v/>
      </c>
      <c r="S4">
        <f>IF('Steps'!D29="","",'Steps'!G29)</f>
        <v/>
      </c>
      <c r="T4">
        <f>IF('Steps'!D30="","",'Steps'!G30)</f>
        <v/>
      </c>
      <c r="U4">
        <f>IF('Steps'!D31="","",'Steps'!G31)</f>
        <v/>
      </c>
      <c r="V4">
        <f>IF('Steps'!D32="","",'Steps'!G32)</f>
        <v/>
      </c>
      <c r="W4">
        <f>IF('Steps'!D33="","",'Steps'!G33)</f>
        <v/>
      </c>
      <c r="X4">
        <f>IF('Steps'!D34="","",'Steps'!G34)</f>
        <v/>
      </c>
      <c r="Y4">
        <f>IF('Steps'!D35="","",'Steps'!G35)</f>
        <v/>
      </c>
      <c r="Z4">
        <f>IF('Steps'!D36="","",'Steps'!G36)</f>
        <v/>
      </c>
      <c r="AA4">
        <f>IF('Steps'!D37="","",'Steps'!G37)</f>
        <v/>
      </c>
    </row>
    <row r="5">
      <c r="B5" s="19" t="inlineStr">
        <is>
          <t>Step →</t>
        </is>
      </c>
      <c r="C5" s="19">
        <f>IF('Steps'!D13="","",1)</f>
        <v/>
      </c>
      <c r="D5" s="19">
        <f>IF('Steps'!D14="","",2)</f>
        <v/>
      </c>
      <c r="E5" s="19">
        <f>IF('Steps'!D15="","",3)</f>
        <v/>
      </c>
      <c r="F5" s="19">
        <f>IF('Steps'!D16="","",4)</f>
        <v/>
      </c>
      <c r="G5" s="19">
        <f>IF('Steps'!D17="","",5)</f>
        <v/>
      </c>
      <c r="H5" s="19">
        <f>IF('Steps'!D18="","",6)</f>
        <v/>
      </c>
      <c r="I5" s="19">
        <f>IF('Steps'!D19="","",7)</f>
        <v/>
      </c>
      <c r="J5" s="19">
        <f>IF('Steps'!D20="","",8)</f>
        <v/>
      </c>
      <c r="K5" s="19">
        <f>IF('Steps'!D21="","",9)</f>
        <v/>
      </c>
      <c r="L5" s="19">
        <f>IF('Steps'!D22="","",10)</f>
        <v/>
      </c>
      <c r="M5" s="19">
        <f>IF('Steps'!D23="","",11)</f>
        <v/>
      </c>
      <c r="N5" s="19">
        <f>IF('Steps'!D24="","",12)</f>
        <v/>
      </c>
      <c r="O5" s="19">
        <f>IF('Steps'!D25="","",13)</f>
        <v/>
      </c>
      <c r="P5" s="19">
        <f>IF('Steps'!D26="","",14)</f>
        <v/>
      </c>
      <c r="Q5" s="19">
        <f>IF('Steps'!D27="","",15)</f>
        <v/>
      </c>
      <c r="R5" s="19">
        <f>IF('Steps'!D28="","",16)</f>
        <v/>
      </c>
      <c r="S5" s="19">
        <f>IF('Steps'!D29="","",17)</f>
        <v/>
      </c>
      <c r="T5" s="19">
        <f>IF('Steps'!D30="","",18)</f>
        <v/>
      </c>
      <c r="U5" s="19">
        <f>IF('Steps'!D31="","",19)</f>
        <v/>
      </c>
      <c r="V5" s="19">
        <f>IF('Steps'!D32="","",20)</f>
        <v/>
      </c>
      <c r="W5" s="19">
        <f>IF('Steps'!D33="","",21)</f>
        <v/>
      </c>
      <c r="X5" s="19">
        <f>IF('Steps'!D34="","",22)</f>
        <v/>
      </c>
      <c r="Y5" s="19">
        <f>IF('Steps'!D35="","",23)</f>
        <v/>
      </c>
      <c r="Z5" s="19">
        <f>IF('Steps'!D36="","",24)</f>
        <v/>
      </c>
      <c r="AA5" s="19">
        <f>IF('Steps'!D37="","",25)</f>
        <v/>
      </c>
    </row>
    <row r="6" ht="46" customHeight="1">
      <c r="B6" s="24">
        <f>IF('Steps'!J5="","",'Steps'!J5)</f>
        <v/>
      </c>
      <c r="C6" s="25">
        <f>IF(OR($B6="",'Steps'!C13=""),"",IF('Steps'!C13=$B6,'Steps'!D13,""))</f>
        <v/>
      </c>
      <c r="D6" s="25">
        <f>IF(OR($B6="",'Steps'!C14=""),"",IF('Steps'!C14=$B6,'Steps'!D14,""))</f>
        <v/>
      </c>
      <c r="E6" s="25">
        <f>IF(OR($B6="",'Steps'!C15=""),"",IF('Steps'!C15=$B6,'Steps'!D15,""))</f>
        <v/>
      </c>
      <c r="F6" s="25">
        <f>IF(OR($B6="",'Steps'!C16=""),"",IF('Steps'!C16=$B6,'Steps'!D16,""))</f>
        <v/>
      </c>
      <c r="G6" s="25">
        <f>IF(OR($B6="",'Steps'!C17=""),"",IF('Steps'!C17=$B6,'Steps'!D17,""))</f>
        <v/>
      </c>
      <c r="H6" s="25">
        <f>IF(OR($B6="",'Steps'!C18=""),"",IF('Steps'!C18=$B6,'Steps'!D18,""))</f>
        <v/>
      </c>
      <c r="I6" s="25">
        <f>IF(OR($B6="",'Steps'!C19=""),"",IF('Steps'!C19=$B6,'Steps'!D19,""))</f>
        <v/>
      </c>
      <c r="J6" s="25">
        <f>IF(OR($B6="",'Steps'!C20=""),"",IF('Steps'!C20=$B6,'Steps'!D20,""))</f>
        <v/>
      </c>
      <c r="K6" s="25">
        <f>IF(OR($B6="",'Steps'!C21=""),"",IF('Steps'!C21=$B6,'Steps'!D21,""))</f>
        <v/>
      </c>
      <c r="L6" s="25">
        <f>IF(OR($B6="",'Steps'!C22=""),"",IF('Steps'!C22=$B6,'Steps'!D22,""))</f>
        <v/>
      </c>
      <c r="M6" s="25">
        <f>IF(OR($B6="",'Steps'!C23=""),"",IF('Steps'!C23=$B6,'Steps'!D23,""))</f>
        <v/>
      </c>
      <c r="N6" s="25">
        <f>IF(OR($B6="",'Steps'!C24=""),"",IF('Steps'!C24=$B6,'Steps'!D24,""))</f>
        <v/>
      </c>
      <c r="O6" s="25">
        <f>IF(OR($B6="",'Steps'!C25=""),"",IF('Steps'!C25=$B6,'Steps'!D25,""))</f>
        <v/>
      </c>
      <c r="P6" s="25">
        <f>IF(OR($B6="",'Steps'!C26=""),"",IF('Steps'!C26=$B6,'Steps'!D26,""))</f>
        <v/>
      </c>
      <c r="Q6" s="25">
        <f>IF(OR($B6="",'Steps'!C27=""),"",IF('Steps'!C27=$B6,'Steps'!D27,""))</f>
        <v/>
      </c>
      <c r="R6" s="25">
        <f>IF(OR($B6="",'Steps'!C28=""),"",IF('Steps'!C28=$B6,'Steps'!D28,""))</f>
        <v/>
      </c>
      <c r="S6" s="25">
        <f>IF(OR($B6="",'Steps'!C29=""),"",IF('Steps'!C29=$B6,'Steps'!D29,""))</f>
        <v/>
      </c>
      <c r="T6" s="25">
        <f>IF(OR($B6="",'Steps'!C30=""),"",IF('Steps'!C30=$B6,'Steps'!D30,""))</f>
        <v/>
      </c>
      <c r="U6" s="25">
        <f>IF(OR($B6="",'Steps'!C31=""),"",IF('Steps'!C31=$B6,'Steps'!D31,""))</f>
        <v/>
      </c>
      <c r="V6" s="25">
        <f>IF(OR($B6="",'Steps'!C32=""),"",IF('Steps'!C32=$B6,'Steps'!D32,""))</f>
        <v/>
      </c>
      <c r="W6" s="25">
        <f>IF(OR($B6="",'Steps'!C33=""),"",IF('Steps'!C33=$B6,'Steps'!D33,""))</f>
        <v/>
      </c>
      <c r="X6" s="25">
        <f>IF(OR($B6="",'Steps'!C34=""),"",IF('Steps'!C34=$B6,'Steps'!D34,""))</f>
        <v/>
      </c>
      <c r="Y6" s="25">
        <f>IF(OR($B6="",'Steps'!C35=""),"",IF('Steps'!C35=$B6,'Steps'!D35,""))</f>
        <v/>
      </c>
      <c r="Z6" s="25">
        <f>IF(OR($B6="",'Steps'!C36=""),"",IF('Steps'!C36=$B6,'Steps'!D36,""))</f>
        <v/>
      </c>
      <c r="AA6" s="25">
        <f>IF(OR($B6="",'Steps'!C37=""),"",IF('Steps'!C37=$B6,'Steps'!D37,""))</f>
        <v/>
      </c>
    </row>
    <row r="7" ht="46" customHeight="1">
      <c r="B7" s="24">
        <f>IF('Steps'!J6="","",'Steps'!J6)</f>
        <v/>
      </c>
      <c r="C7" s="25">
        <f>IF(OR($B7="",'Steps'!C13=""),"",IF('Steps'!C13=$B7,'Steps'!D13,""))</f>
        <v/>
      </c>
      <c r="D7" s="25">
        <f>IF(OR($B7="",'Steps'!C14=""),"",IF('Steps'!C14=$B7,'Steps'!D14,""))</f>
        <v/>
      </c>
      <c r="E7" s="25">
        <f>IF(OR($B7="",'Steps'!C15=""),"",IF('Steps'!C15=$B7,'Steps'!D15,""))</f>
        <v/>
      </c>
      <c r="F7" s="25">
        <f>IF(OR($B7="",'Steps'!C16=""),"",IF('Steps'!C16=$B7,'Steps'!D16,""))</f>
        <v/>
      </c>
      <c r="G7" s="25">
        <f>IF(OR($B7="",'Steps'!C17=""),"",IF('Steps'!C17=$B7,'Steps'!D17,""))</f>
        <v/>
      </c>
      <c r="H7" s="25">
        <f>IF(OR($B7="",'Steps'!C18=""),"",IF('Steps'!C18=$B7,'Steps'!D18,""))</f>
        <v/>
      </c>
      <c r="I7" s="25">
        <f>IF(OR($B7="",'Steps'!C19=""),"",IF('Steps'!C19=$B7,'Steps'!D19,""))</f>
        <v/>
      </c>
      <c r="J7" s="25">
        <f>IF(OR($B7="",'Steps'!C20=""),"",IF('Steps'!C20=$B7,'Steps'!D20,""))</f>
        <v/>
      </c>
      <c r="K7" s="25">
        <f>IF(OR($B7="",'Steps'!C21=""),"",IF('Steps'!C21=$B7,'Steps'!D21,""))</f>
        <v/>
      </c>
      <c r="L7" s="25">
        <f>IF(OR($B7="",'Steps'!C22=""),"",IF('Steps'!C22=$B7,'Steps'!D22,""))</f>
        <v/>
      </c>
      <c r="M7" s="25">
        <f>IF(OR($B7="",'Steps'!C23=""),"",IF('Steps'!C23=$B7,'Steps'!D23,""))</f>
        <v/>
      </c>
      <c r="N7" s="25">
        <f>IF(OR($B7="",'Steps'!C24=""),"",IF('Steps'!C24=$B7,'Steps'!D24,""))</f>
        <v/>
      </c>
      <c r="O7" s="25">
        <f>IF(OR($B7="",'Steps'!C25=""),"",IF('Steps'!C25=$B7,'Steps'!D25,""))</f>
        <v/>
      </c>
      <c r="P7" s="25">
        <f>IF(OR($B7="",'Steps'!C26=""),"",IF('Steps'!C26=$B7,'Steps'!D26,""))</f>
        <v/>
      </c>
      <c r="Q7" s="25">
        <f>IF(OR($B7="",'Steps'!C27=""),"",IF('Steps'!C27=$B7,'Steps'!D27,""))</f>
        <v/>
      </c>
      <c r="R7" s="25">
        <f>IF(OR($B7="",'Steps'!C28=""),"",IF('Steps'!C28=$B7,'Steps'!D28,""))</f>
        <v/>
      </c>
      <c r="S7" s="25">
        <f>IF(OR($B7="",'Steps'!C29=""),"",IF('Steps'!C29=$B7,'Steps'!D29,""))</f>
        <v/>
      </c>
      <c r="T7" s="25">
        <f>IF(OR($B7="",'Steps'!C30=""),"",IF('Steps'!C30=$B7,'Steps'!D30,""))</f>
        <v/>
      </c>
      <c r="U7" s="25">
        <f>IF(OR($B7="",'Steps'!C31=""),"",IF('Steps'!C31=$B7,'Steps'!D31,""))</f>
        <v/>
      </c>
      <c r="V7" s="25">
        <f>IF(OR($B7="",'Steps'!C32=""),"",IF('Steps'!C32=$B7,'Steps'!D32,""))</f>
        <v/>
      </c>
      <c r="W7" s="25">
        <f>IF(OR($B7="",'Steps'!C33=""),"",IF('Steps'!C33=$B7,'Steps'!D33,""))</f>
        <v/>
      </c>
      <c r="X7" s="25">
        <f>IF(OR($B7="",'Steps'!C34=""),"",IF('Steps'!C34=$B7,'Steps'!D34,""))</f>
        <v/>
      </c>
      <c r="Y7" s="25">
        <f>IF(OR($B7="",'Steps'!C35=""),"",IF('Steps'!C35=$B7,'Steps'!D35,""))</f>
        <v/>
      </c>
      <c r="Z7" s="25">
        <f>IF(OR($B7="",'Steps'!C36=""),"",IF('Steps'!C36=$B7,'Steps'!D36,""))</f>
        <v/>
      </c>
      <c r="AA7" s="25">
        <f>IF(OR($B7="",'Steps'!C37=""),"",IF('Steps'!C37=$B7,'Steps'!D37,""))</f>
        <v/>
      </c>
    </row>
    <row r="8" ht="46" customHeight="1">
      <c r="B8" s="24">
        <f>IF('Steps'!J7="","",'Steps'!J7)</f>
        <v/>
      </c>
      <c r="C8" s="25">
        <f>IF(OR($B8="",'Steps'!C13=""),"",IF('Steps'!C13=$B8,'Steps'!D13,""))</f>
        <v/>
      </c>
      <c r="D8" s="25">
        <f>IF(OR($B8="",'Steps'!C14=""),"",IF('Steps'!C14=$B8,'Steps'!D14,""))</f>
        <v/>
      </c>
      <c r="E8" s="25">
        <f>IF(OR($B8="",'Steps'!C15=""),"",IF('Steps'!C15=$B8,'Steps'!D15,""))</f>
        <v/>
      </c>
      <c r="F8" s="25">
        <f>IF(OR($B8="",'Steps'!C16=""),"",IF('Steps'!C16=$B8,'Steps'!D16,""))</f>
        <v/>
      </c>
      <c r="G8" s="25">
        <f>IF(OR($B8="",'Steps'!C17=""),"",IF('Steps'!C17=$B8,'Steps'!D17,""))</f>
        <v/>
      </c>
      <c r="H8" s="25">
        <f>IF(OR($B8="",'Steps'!C18=""),"",IF('Steps'!C18=$B8,'Steps'!D18,""))</f>
        <v/>
      </c>
      <c r="I8" s="25">
        <f>IF(OR($B8="",'Steps'!C19=""),"",IF('Steps'!C19=$B8,'Steps'!D19,""))</f>
        <v/>
      </c>
      <c r="J8" s="25">
        <f>IF(OR($B8="",'Steps'!C20=""),"",IF('Steps'!C20=$B8,'Steps'!D20,""))</f>
        <v/>
      </c>
      <c r="K8" s="25">
        <f>IF(OR($B8="",'Steps'!C21=""),"",IF('Steps'!C21=$B8,'Steps'!D21,""))</f>
        <v/>
      </c>
      <c r="L8" s="25">
        <f>IF(OR($B8="",'Steps'!C22=""),"",IF('Steps'!C22=$B8,'Steps'!D22,""))</f>
        <v/>
      </c>
      <c r="M8" s="25">
        <f>IF(OR($B8="",'Steps'!C23=""),"",IF('Steps'!C23=$B8,'Steps'!D23,""))</f>
        <v/>
      </c>
      <c r="N8" s="25">
        <f>IF(OR($B8="",'Steps'!C24=""),"",IF('Steps'!C24=$B8,'Steps'!D24,""))</f>
        <v/>
      </c>
      <c r="O8" s="25">
        <f>IF(OR($B8="",'Steps'!C25=""),"",IF('Steps'!C25=$B8,'Steps'!D25,""))</f>
        <v/>
      </c>
      <c r="P8" s="25">
        <f>IF(OR($B8="",'Steps'!C26=""),"",IF('Steps'!C26=$B8,'Steps'!D26,""))</f>
        <v/>
      </c>
      <c r="Q8" s="25">
        <f>IF(OR($B8="",'Steps'!C27=""),"",IF('Steps'!C27=$B8,'Steps'!D27,""))</f>
        <v/>
      </c>
      <c r="R8" s="25">
        <f>IF(OR($B8="",'Steps'!C28=""),"",IF('Steps'!C28=$B8,'Steps'!D28,""))</f>
        <v/>
      </c>
      <c r="S8" s="25">
        <f>IF(OR($B8="",'Steps'!C29=""),"",IF('Steps'!C29=$B8,'Steps'!D29,""))</f>
        <v/>
      </c>
      <c r="T8" s="25">
        <f>IF(OR($B8="",'Steps'!C30=""),"",IF('Steps'!C30=$B8,'Steps'!D30,""))</f>
        <v/>
      </c>
      <c r="U8" s="25">
        <f>IF(OR($B8="",'Steps'!C31=""),"",IF('Steps'!C31=$B8,'Steps'!D31,""))</f>
        <v/>
      </c>
      <c r="V8" s="25">
        <f>IF(OR($B8="",'Steps'!C32=""),"",IF('Steps'!C32=$B8,'Steps'!D32,""))</f>
        <v/>
      </c>
      <c r="W8" s="25">
        <f>IF(OR($B8="",'Steps'!C33=""),"",IF('Steps'!C33=$B8,'Steps'!D33,""))</f>
        <v/>
      </c>
      <c r="X8" s="25">
        <f>IF(OR($B8="",'Steps'!C34=""),"",IF('Steps'!C34=$B8,'Steps'!D34,""))</f>
        <v/>
      </c>
      <c r="Y8" s="25">
        <f>IF(OR($B8="",'Steps'!C35=""),"",IF('Steps'!C35=$B8,'Steps'!D35,""))</f>
        <v/>
      </c>
      <c r="Z8" s="25">
        <f>IF(OR($B8="",'Steps'!C36=""),"",IF('Steps'!C36=$B8,'Steps'!D36,""))</f>
        <v/>
      </c>
      <c r="AA8" s="25">
        <f>IF(OR($B8="",'Steps'!C37=""),"",IF('Steps'!C37=$B8,'Steps'!D37,""))</f>
        <v/>
      </c>
    </row>
    <row r="9" ht="46" customHeight="1">
      <c r="B9" s="24">
        <f>IF('Steps'!J8="","",'Steps'!J8)</f>
        <v/>
      </c>
      <c r="C9" s="25">
        <f>IF(OR($B9="",'Steps'!C13=""),"",IF('Steps'!C13=$B9,'Steps'!D13,""))</f>
        <v/>
      </c>
      <c r="D9" s="25">
        <f>IF(OR($B9="",'Steps'!C14=""),"",IF('Steps'!C14=$B9,'Steps'!D14,""))</f>
        <v/>
      </c>
      <c r="E9" s="25">
        <f>IF(OR($B9="",'Steps'!C15=""),"",IF('Steps'!C15=$B9,'Steps'!D15,""))</f>
        <v/>
      </c>
      <c r="F9" s="25">
        <f>IF(OR($B9="",'Steps'!C16=""),"",IF('Steps'!C16=$B9,'Steps'!D16,""))</f>
        <v/>
      </c>
      <c r="G9" s="25">
        <f>IF(OR($B9="",'Steps'!C17=""),"",IF('Steps'!C17=$B9,'Steps'!D17,""))</f>
        <v/>
      </c>
      <c r="H9" s="25">
        <f>IF(OR($B9="",'Steps'!C18=""),"",IF('Steps'!C18=$B9,'Steps'!D18,""))</f>
        <v/>
      </c>
      <c r="I9" s="25">
        <f>IF(OR($B9="",'Steps'!C19=""),"",IF('Steps'!C19=$B9,'Steps'!D19,""))</f>
        <v/>
      </c>
      <c r="J9" s="25">
        <f>IF(OR($B9="",'Steps'!C20=""),"",IF('Steps'!C20=$B9,'Steps'!D20,""))</f>
        <v/>
      </c>
      <c r="K9" s="25">
        <f>IF(OR($B9="",'Steps'!C21=""),"",IF('Steps'!C21=$B9,'Steps'!D21,""))</f>
        <v/>
      </c>
      <c r="L9" s="25">
        <f>IF(OR($B9="",'Steps'!C22=""),"",IF('Steps'!C22=$B9,'Steps'!D22,""))</f>
        <v/>
      </c>
      <c r="M9" s="25">
        <f>IF(OR($B9="",'Steps'!C23=""),"",IF('Steps'!C23=$B9,'Steps'!D23,""))</f>
        <v/>
      </c>
      <c r="N9" s="25">
        <f>IF(OR($B9="",'Steps'!C24=""),"",IF('Steps'!C24=$B9,'Steps'!D24,""))</f>
        <v/>
      </c>
      <c r="O9" s="25">
        <f>IF(OR($B9="",'Steps'!C25=""),"",IF('Steps'!C25=$B9,'Steps'!D25,""))</f>
        <v/>
      </c>
      <c r="P9" s="25">
        <f>IF(OR($B9="",'Steps'!C26=""),"",IF('Steps'!C26=$B9,'Steps'!D26,""))</f>
        <v/>
      </c>
      <c r="Q9" s="25">
        <f>IF(OR($B9="",'Steps'!C27=""),"",IF('Steps'!C27=$B9,'Steps'!D27,""))</f>
        <v/>
      </c>
      <c r="R9" s="25">
        <f>IF(OR($B9="",'Steps'!C28=""),"",IF('Steps'!C28=$B9,'Steps'!D28,""))</f>
        <v/>
      </c>
      <c r="S9" s="25">
        <f>IF(OR($B9="",'Steps'!C29=""),"",IF('Steps'!C29=$B9,'Steps'!D29,""))</f>
        <v/>
      </c>
      <c r="T9" s="25">
        <f>IF(OR($B9="",'Steps'!C30=""),"",IF('Steps'!C30=$B9,'Steps'!D30,""))</f>
        <v/>
      </c>
      <c r="U9" s="25">
        <f>IF(OR($B9="",'Steps'!C31=""),"",IF('Steps'!C31=$B9,'Steps'!D31,""))</f>
        <v/>
      </c>
      <c r="V9" s="25">
        <f>IF(OR($B9="",'Steps'!C32=""),"",IF('Steps'!C32=$B9,'Steps'!D32,""))</f>
        <v/>
      </c>
      <c r="W9" s="25">
        <f>IF(OR($B9="",'Steps'!C33=""),"",IF('Steps'!C33=$B9,'Steps'!D33,""))</f>
        <v/>
      </c>
      <c r="X9" s="25">
        <f>IF(OR($B9="",'Steps'!C34=""),"",IF('Steps'!C34=$B9,'Steps'!D34,""))</f>
        <v/>
      </c>
      <c r="Y9" s="25">
        <f>IF(OR($B9="",'Steps'!C35=""),"",IF('Steps'!C35=$B9,'Steps'!D35,""))</f>
        <v/>
      </c>
      <c r="Z9" s="25">
        <f>IF(OR($B9="",'Steps'!C36=""),"",IF('Steps'!C36=$B9,'Steps'!D36,""))</f>
        <v/>
      </c>
      <c r="AA9" s="25">
        <f>IF(OR($B9="",'Steps'!C37=""),"",IF('Steps'!C37=$B9,'Steps'!D37,""))</f>
        <v/>
      </c>
    </row>
    <row r="10" ht="46" customHeight="1">
      <c r="B10" s="24">
        <f>IF('Steps'!J9="","",'Steps'!J9)</f>
        <v/>
      </c>
      <c r="C10" s="25">
        <f>IF(OR($B10="",'Steps'!C13=""),"",IF('Steps'!C13=$B10,'Steps'!D13,""))</f>
        <v/>
      </c>
      <c r="D10" s="25">
        <f>IF(OR($B10="",'Steps'!C14=""),"",IF('Steps'!C14=$B10,'Steps'!D14,""))</f>
        <v/>
      </c>
      <c r="E10" s="25">
        <f>IF(OR($B10="",'Steps'!C15=""),"",IF('Steps'!C15=$B10,'Steps'!D15,""))</f>
        <v/>
      </c>
      <c r="F10" s="25">
        <f>IF(OR($B10="",'Steps'!C16=""),"",IF('Steps'!C16=$B10,'Steps'!D16,""))</f>
        <v/>
      </c>
      <c r="G10" s="25">
        <f>IF(OR($B10="",'Steps'!C17=""),"",IF('Steps'!C17=$B10,'Steps'!D17,""))</f>
        <v/>
      </c>
      <c r="H10" s="25">
        <f>IF(OR($B10="",'Steps'!C18=""),"",IF('Steps'!C18=$B10,'Steps'!D18,""))</f>
        <v/>
      </c>
      <c r="I10" s="25">
        <f>IF(OR($B10="",'Steps'!C19=""),"",IF('Steps'!C19=$B10,'Steps'!D19,""))</f>
        <v/>
      </c>
      <c r="J10" s="25">
        <f>IF(OR($B10="",'Steps'!C20=""),"",IF('Steps'!C20=$B10,'Steps'!D20,""))</f>
        <v/>
      </c>
      <c r="K10" s="25">
        <f>IF(OR($B10="",'Steps'!C21=""),"",IF('Steps'!C21=$B10,'Steps'!D21,""))</f>
        <v/>
      </c>
      <c r="L10" s="25">
        <f>IF(OR($B10="",'Steps'!C22=""),"",IF('Steps'!C22=$B10,'Steps'!D22,""))</f>
        <v/>
      </c>
      <c r="M10" s="25">
        <f>IF(OR($B10="",'Steps'!C23=""),"",IF('Steps'!C23=$B10,'Steps'!D23,""))</f>
        <v/>
      </c>
      <c r="N10" s="25">
        <f>IF(OR($B10="",'Steps'!C24=""),"",IF('Steps'!C24=$B10,'Steps'!D24,""))</f>
        <v/>
      </c>
      <c r="O10" s="25">
        <f>IF(OR($B10="",'Steps'!C25=""),"",IF('Steps'!C25=$B10,'Steps'!D25,""))</f>
        <v/>
      </c>
      <c r="P10" s="25">
        <f>IF(OR($B10="",'Steps'!C26=""),"",IF('Steps'!C26=$B10,'Steps'!D26,""))</f>
        <v/>
      </c>
      <c r="Q10" s="25">
        <f>IF(OR($B10="",'Steps'!C27=""),"",IF('Steps'!C27=$B10,'Steps'!D27,""))</f>
        <v/>
      </c>
      <c r="R10" s="25">
        <f>IF(OR($B10="",'Steps'!C28=""),"",IF('Steps'!C28=$B10,'Steps'!D28,""))</f>
        <v/>
      </c>
      <c r="S10" s="25">
        <f>IF(OR($B10="",'Steps'!C29=""),"",IF('Steps'!C29=$B10,'Steps'!D29,""))</f>
        <v/>
      </c>
      <c r="T10" s="25">
        <f>IF(OR($B10="",'Steps'!C30=""),"",IF('Steps'!C30=$B10,'Steps'!D30,""))</f>
        <v/>
      </c>
      <c r="U10" s="25">
        <f>IF(OR($B10="",'Steps'!C31=""),"",IF('Steps'!C31=$B10,'Steps'!D31,""))</f>
        <v/>
      </c>
      <c r="V10" s="25">
        <f>IF(OR($B10="",'Steps'!C32=""),"",IF('Steps'!C32=$B10,'Steps'!D32,""))</f>
        <v/>
      </c>
      <c r="W10" s="25">
        <f>IF(OR($B10="",'Steps'!C33=""),"",IF('Steps'!C33=$B10,'Steps'!D33,""))</f>
        <v/>
      </c>
      <c r="X10" s="25">
        <f>IF(OR($B10="",'Steps'!C34=""),"",IF('Steps'!C34=$B10,'Steps'!D34,""))</f>
        <v/>
      </c>
      <c r="Y10" s="25">
        <f>IF(OR($B10="",'Steps'!C35=""),"",IF('Steps'!C35=$B10,'Steps'!D35,""))</f>
        <v/>
      </c>
      <c r="Z10" s="25">
        <f>IF(OR($B10="",'Steps'!C36=""),"",IF('Steps'!C36=$B10,'Steps'!D36,""))</f>
        <v/>
      </c>
      <c r="AA10" s="25">
        <f>IF(OR($B10="",'Steps'!C37=""),"",IF('Steps'!C37=$B10,'Steps'!D37,""))</f>
        <v/>
      </c>
    </row>
    <row r="11" ht="46" customHeight="1">
      <c r="B11" s="24">
        <f>IF('Steps'!J10="","",'Steps'!J10)</f>
        <v/>
      </c>
      <c r="C11" s="25">
        <f>IF(OR($B11="",'Steps'!C13=""),"",IF('Steps'!C13=$B11,'Steps'!D13,""))</f>
        <v/>
      </c>
      <c r="D11" s="25">
        <f>IF(OR($B11="",'Steps'!C14=""),"",IF('Steps'!C14=$B11,'Steps'!D14,""))</f>
        <v/>
      </c>
      <c r="E11" s="25">
        <f>IF(OR($B11="",'Steps'!C15=""),"",IF('Steps'!C15=$B11,'Steps'!D15,""))</f>
        <v/>
      </c>
      <c r="F11" s="25">
        <f>IF(OR($B11="",'Steps'!C16=""),"",IF('Steps'!C16=$B11,'Steps'!D16,""))</f>
        <v/>
      </c>
      <c r="G11" s="25">
        <f>IF(OR($B11="",'Steps'!C17=""),"",IF('Steps'!C17=$B11,'Steps'!D17,""))</f>
        <v/>
      </c>
      <c r="H11" s="25">
        <f>IF(OR($B11="",'Steps'!C18=""),"",IF('Steps'!C18=$B11,'Steps'!D18,""))</f>
        <v/>
      </c>
      <c r="I11" s="25">
        <f>IF(OR($B11="",'Steps'!C19=""),"",IF('Steps'!C19=$B11,'Steps'!D19,""))</f>
        <v/>
      </c>
      <c r="J11" s="25">
        <f>IF(OR($B11="",'Steps'!C20=""),"",IF('Steps'!C20=$B11,'Steps'!D20,""))</f>
        <v/>
      </c>
      <c r="K11" s="25">
        <f>IF(OR($B11="",'Steps'!C21=""),"",IF('Steps'!C21=$B11,'Steps'!D21,""))</f>
        <v/>
      </c>
      <c r="L11" s="25">
        <f>IF(OR($B11="",'Steps'!C22=""),"",IF('Steps'!C22=$B11,'Steps'!D22,""))</f>
        <v/>
      </c>
      <c r="M11" s="25">
        <f>IF(OR($B11="",'Steps'!C23=""),"",IF('Steps'!C23=$B11,'Steps'!D23,""))</f>
        <v/>
      </c>
      <c r="N11" s="25">
        <f>IF(OR($B11="",'Steps'!C24=""),"",IF('Steps'!C24=$B11,'Steps'!D24,""))</f>
        <v/>
      </c>
      <c r="O11" s="25">
        <f>IF(OR($B11="",'Steps'!C25=""),"",IF('Steps'!C25=$B11,'Steps'!D25,""))</f>
        <v/>
      </c>
      <c r="P11" s="25">
        <f>IF(OR($B11="",'Steps'!C26=""),"",IF('Steps'!C26=$B11,'Steps'!D26,""))</f>
        <v/>
      </c>
      <c r="Q11" s="25">
        <f>IF(OR($B11="",'Steps'!C27=""),"",IF('Steps'!C27=$B11,'Steps'!D27,""))</f>
        <v/>
      </c>
      <c r="R11" s="25">
        <f>IF(OR($B11="",'Steps'!C28=""),"",IF('Steps'!C28=$B11,'Steps'!D28,""))</f>
        <v/>
      </c>
      <c r="S11" s="25">
        <f>IF(OR($B11="",'Steps'!C29=""),"",IF('Steps'!C29=$B11,'Steps'!D29,""))</f>
        <v/>
      </c>
      <c r="T11" s="25">
        <f>IF(OR($B11="",'Steps'!C30=""),"",IF('Steps'!C30=$B11,'Steps'!D30,""))</f>
        <v/>
      </c>
      <c r="U11" s="25">
        <f>IF(OR($B11="",'Steps'!C31=""),"",IF('Steps'!C31=$B11,'Steps'!D31,""))</f>
        <v/>
      </c>
      <c r="V11" s="25">
        <f>IF(OR($B11="",'Steps'!C32=""),"",IF('Steps'!C32=$B11,'Steps'!D32,""))</f>
        <v/>
      </c>
      <c r="W11" s="25">
        <f>IF(OR($B11="",'Steps'!C33=""),"",IF('Steps'!C33=$B11,'Steps'!D33,""))</f>
        <v/>
      </c>
      <c r="X11" s="25">
        <f>IF(OR($B11="",'Steps'!C34=""),"",IF('Steps'!C34=$B11,'Steps'!D34,""))</f>
        <v/>
      </c>
      <c r="Y11" s="25">
        <f>IF(OR($B11="",'Steps'!C35=""),"",IF('Steps'!C35=$B11,'Steps'!D35,""))</f>
        <v/>
      </c>
      <c r="Z11" s="25">
        <f>IF(OR($B11="",'Steps'!C36=""),"",IF('Steps'!C36=$B11,'Steps'!D36,""))</f>
        <v/>
      </c>
      <c r="AA11" s="25">
        <f>IF(OR($B11="",'Steps'!C37=""),"",IF('Steps'!C37=$B11,'Steps'!D37,""))</f>
        <v/>
      </c>
    </row>
    <row r="12">
      <c r="B12" s="26" t="inlineStr">
        <is>
          <t>Process time</t>
        </is>
      </c>
      <c r="C12" s="27">
        <f>IF('Steps'!D13="","",N('Steps'!E13))</f>
        <v/>
      </c>
      <c r="D12" s="27">
        <f>IF('Steps'!D14="","",N('Steps'!E14))</f>
        <v/>
      </c>
      <c r="E12" s="27">
        <f>IF('Steps'!D15="","",N('Steps'!E15))</f>
        <v/>
      </c>
      <c r="F12" s="27">
        <f>IF('Steps'!D16="","",N('Steps'!E16))</f>
        <v/>
      </c>
      <c r="G12" s="27">
        <f>IF('Steps'!D17="","",N('Steps'!E17))</f>
        <v/>
      </c>
      <c r="H12" s="27">
        <f>IF('Steps'!D18="","",N('Steps'!E18))</f>
        <v/>
      </c>
      <c r="I12" s="27">
        <f>IF('Steps'!D19="","",N('Steps'!E19))</f>
        <v/>
      </c>
      <c r="J12" s="27">
        <f>IF('Steps'!D20="","",N('Steps'!E20))</f>
        <v/>
      </c>
      <c r="K12" s="27">
        <f>IF('Steps'!D21="","",N('Steps'!E21))</f>
        <v/>
      </c>
      <c r="L12" s="27">
        <f>IF('Steps'!D22="","",N('Steps'!E22))</f>
        <v/>
      </c>
      <c r="M12" s="27">
        <f>IF('Steps'!D23="","",N('Steps'!E23))</f>
        <v/>
      </c>
      <c r="N12" s="27">
        <f>IF('Steps'!D24="","",N('Steps'!E24))</f>
        <v/>
      </c>
      <c r="O12" s="27">
        <f>IF('Steps'!D25="","",N('Steps'!E25))</f>
        <v/>
      </c>
      <c r="P12" s="27">
        <f>IF('Steps'!D26="","",N('Steps'!E26))</f>
        <v/>
      </c>
      <c r="Q12" s="27">
        <f>IF('Steps'!D27="","",N('Steps'!E27))</f>
        <v/>
      </c>
      <c r="R12" s="27">
        <f>IF('Steps'!D28="","",N('Steps'!E28))</f>
        <v/>
      </c>
      <c r="S12" s="27">
        <f>IF('Steps'!D29="","",N('Steps'!E29))</f>
        <v/>
      </c>
      <c r="T12" s="27">
        <f>IF('Steps'!D30="","",N('Steps'!E30))</f>
        <v/>
      </c>
      <c r="U12" s="27">
        <f>IF('Steps'!D31="","",N('Steps'!E31))</f>
        <v/>
      </c>
      <c r="V12" s="27">
        <f>IF('Steps'!D32="","",N('Steps'!E32))</f>
        <v/>
      </c>
      <c r="W12" s="27">
        <f>IF('Steps'!D33="","",N('Steps'!E33))</f>
        <v/>
      </c>
      <c r="X12" s="27">
        <f>IF('Steps'!D34="","",N('Steps'!E34))</f>
        <v/>
      </c>
      <c r="Y12" s="27">
        <f>IF('Steps'!D35="","",N('Steps'!E35))</f>
        <v/>
      </c>
      <c r="Z12" s="27">
        <f>IF('Steps'!D36="","",N('Steps'!E36))</f>
        <v/>
      </c>
      <c r="AA12" s="27">
        <f>IF('Steps'!D37="","",N('Steps'!E37))</f>
        <v/>
      </c>
    </row>
    <row r="13">
      <c r="B13" s="26" t="inlineStr">
        <is>
          <t>Wait after</t>
        </is>
      </c>
      <c r="C13" s="27">
        <f>IF('Steps'!D13="","",N('Steps'!F13))</f>
        <v/>
      </c>
      <c r="D13" s="27">
        <f>IF('Steps'!D14="","",N('Steps'!F14))</f>
        <v/>
      </c>
      <c r="E13" s="27">
        <f>IF('Steps'!D15="","",N('Steps'!F15))</f>
        <v/>
      </c>
      <c r="F13" s="27">
        <f>IF('Steps'!D16="","",N('Steps'!F16))</f>
        <v/>
      </c>
      <c r="G13" s="27">
        <f>IF('Steps'!D17="","",N('Steps'!F17))</f>
        <v/>
      </c>
      <c r="H13" s="27">
        <f>IF('Steps'!D18="","",N('Steps'!F18))</f>
        <v/>
      </c>
      <c r="I13" s="27">
        <f>IF('Steps'!D19="","",N('Steps'!F19))</f>
        <v/>
      </c>
      <c r="J13" s="27">
        <f>IF('Steps'!D20="","",N('Steps'!F20))</f>
        <v/>
      </c>
      <c r="K13" s="27">
        <f>IF('Steps'!D21="","",N('Steps'!F21))</f>
        <v/>
      </c>
      <c r="L13" s="27">
        <f>IF('Steps'!D22="","",N('Steps'!F22))</f>
        <v/>
      </c>
      <c r="M13" s="27">
        <f>IF('Steps'!D23="","",N('Steps'!F23))</f>
        <v/>
      </c>
      <c r="N13" s="27">
        <f>IF('Steps'!D24="","",N('Steps'!F24))</f>
        <v/>
      </c>
      <c r="O13" s="27">
        <f>IF('Steps'!D25="","",N('Steps'!F25))</f>
        <v/>
      </c>
      <c r="P13" s="27">
        <f>IF('Steps'!D26="","",N('Steps'!F26))</f>
        <v/>
      </c>
      <c r="Q13" s="27">
        <f>IF('Steps'!D27="","",N('Steps'!F27))</f>
        <v/>
      </c>
      <c r="R13" s="27">
        <f>IF('Steps'!D28="","",N('Steps'!F28))</f>
        <v/>
      </c>
      <c r="S13" s="27">
        <f>IF('Steps'!D29="","",N('Steps'!F29))</f>
        <v/>
      </c>
      <c r="T13" s="27">
        <f>IF('Steps'!D30="","",N('Steps'!F30))</f>
        <v/>
      </c>
      <c r="U13" s="27">
        <f>IF('Steps'!D31="","",N('Steps'!F31))</f>
        <v/>
      </c>
      <c r="V13" s="27">
        <f>IF('Steps'!D32="","",N('Steps'!F32))</f>
        <v/>
      </c>
      <c r="W13" s="27">
        <f>IF('Steps'!D33="","",N('Steps'!F33))</f>
        <v/>
      </c>
      <c r="X13" s="27">
        <f>IF('Steps'!D34="","",N('Steps'!F34))</f>
        <v/>
      </c>
      <c r="Y13" s="27">
        <f>IF('Steps'!D35="","",N('Steps'!F35))</f>
        <v/>
      </c>
      <c r="Z13" s="27">
        <f>IF('Steps'!D36="","",N('Steps'!F36))</f>
        <v/>
      </c>
      <c r="AA13" s="27">
        <f>IF('Steps'!D37="","",N('Steps'!F37))</f>
        <v/>
      </c>
    </row>
    <row r="14">
      <c r="B14" s="26" t="inlineStr">
        <is>
          <t>Handoff</t>
        </is>
      </c>
      <c r="C14" s="14" t="inlineStr"/>
      <c r="D14" s="14">
        <f>IF(OR('Steps'!C14="",'Steps'!C13=""),"",IF('Steps'!C14&lt;&gt;'Steps'!C13,"⇄",""))</f>
        <v/>
      </c>
      <c r="E14" s="14">
        <f>IF(OR('Steps'!C15="",'Steps'!C14=""),"",IF('Steps'!C15&lt;&gt;'Steps'!C14,"⇄",""))</f>
        <v/>
      </c>
      <c r="F14" s="14">
        <f>IF(OR('Steps'!C16="",'Steps'!C15=""),"",IF('Steps'!C16&lt;&gt;'Steps'!C15,"⇄",""))</f>
        <v/>
      </c>
      <c r="G14" s="14">
        <f>IF(OR('Steps'!C17="",'Steps'!C16=""),"",IF('Steps'!C17&lt;&gt;'Steps'!C16,"⇄",""))</f>
        <v/>
      </c>
      <c r="H14" s="14">
        <f>IF(OR('Steps'!C18="",'Steps'!C17=""),"",IF('Steps'!C18&lt;&gt;'Steps'!C17,"⇄",""))</f>
        <v/>
      </c>
      <c r="I14" s="14">
        <f>IF(OR('Steps'!C19="",'Steps'!C18=""),"",IF('Steps'!C19&lt;&gt;'Steps'!C18,"⇄",""))</f>
        <v/>
      </c>
      <c r="J14" s="14">
        <f>IF(OR('Steps'!C20="",'Steps'!C19=""),"",IF('Steps'!C20&lt;&gt;'Steps'!C19,"⇄",""))</f>
        <v/>
      </c>
      <c r="K14" s="14">
        <f>IF(OR('Steps'!C21="",'Steps'!C20=""),"",IF('Steps'!C21&lt;&gt;'Steps'!C20,"⇄",""))</f>
        <v/>
      </c>
      <c r="L14" s="14">
        <f>IF(OR('Steps'!C22="",'Steps'!C21=""),"",IF('Steps'!C22&lt;&gt;'Steps'!C21,"⇄",""))</f>
        <v/>
      </c>
      <c r="M14" s="14">
        <f>IF(OR('Steps'!C23="",'Steps'!C22=""),"",IF('Steps'!C23&lt;&gt;'Steps'!C22,"⇄",""))</f>
        <v/>
      </c>
      <c r="N14" s="14">
        <f>IF(OR('Steps'!C24="",'Steps'!C23=""),"",IF('Steps'!C24&lt;&gt;'Steps'!C23,"⇄",""))</f>
        <v/>
      </c>
      <c r="O14" s="14">
        <f>IF(OR('Steps'!C25="",'Steps'!C24=""),"",IF('Steps'!C25&lt;&gt;'Steps'!C24,"⇄",""))</f>
        <v/>
      </c>
      <c r="P14" s="14">
        <f>IF(OR('Steps'!C26="",'Steps'!C25=""),"",IF('Steps'!C26&lt;&gt;'Steps'!C25,"⇄",""))</f>
        <v/>
      </c>
      <c r="Q14" s="14">
        <f>IF(OR('Steps'!C27="",'Steps'!C26=""),"",IF('Steps'!C27&lt;&gt;'Steps'!C26,"⇄",""))</f>
        <v/>
      </c>
      <c r="R14" s="14">
        <f>IF(OR('Steps'!C28="",'Steps'!C27=""),"",IF('Steps'!C28&lt;&gt;'Steps'!C27,"⇄",""))</f>
        <v/>
      </c>
      <c r="S14" s="14">
        <f>IF(OR('Steps'!C29="",'Steps'!C28=""),"",IF('Steps'!C29&lt;&gt;'Steps'!C28,"⇄",""))</f>
        <v/>
      </c>
      <c r="T14" s="14">
        <f>IF(OR('Steps'!C30="",'Steps'!C29=""),"",IF('Steps'!C30&lt;&gt;'Steps'!C29,"⇄",""))</f>
        <v/>
      </c>
      <c r="U14" s="14">
        <f>IF(OR('Steps'!C31="",'Steps'!C30=""),"",IF('Steps'!C31&lt;&gt;'Steps'!C30,"⇄",""))</f>
        <v/>
      </c>
      <c r="V14" s="14">
        <f>IF(OR('Steps'!C32="",'Steps'!C31=""),"",IF('Steps'!C32&lt;&gt;'Steps'!C31,"⇄",""))</f>
        <v/>
      </c>
      <c r="W14" s="14">
        <f>IF(OR('Steps'!C33="",'Steps'!C32=""),"",IF('Steps'!C33&lt;&gt;'Steps'!C32,"⇄",""))</f>
        <v/>
      </c>
      <c r="X14" s="14">
        <f>IF(OR('Steps'!C34="",'Steps'!C33=""),"",IF('Steps'!C34&lt;&gt;'Steps'!C33,"⇄",""))</f>
        <v/>
      </c>
      <c r="Y14" s="14">
        <f>IF(OR('Steps'!C35="",'Steps'!C34=""),"",IF('Steps'!C35&lt;&gt;'Steps'!C34,"⇄",""))</f>
        <v/>
      </c>
      <c r="Z14" s="14">
        <f>IF(OR('Steps'!C36="",'Steps'!C35=""),"",IF('Steps'!C36&lt;&gt;'Steps'!C35,"⇄",""))</f>
        <v/>
      </c>
      <c r="AA14" s="14">
        <f>IF(OR('Steps'!C37="",'Steps'!C36=""),"",IF('Steps'!C37&lt;&gt;'Steps'!C36,"⇄",""))</f>
        <v/>
      </c>
    </row>
    <row r="15" ht="60" customHeight="1">
      <c r="B15" s="26" t="inlineStr">
        <is>
          <t>Issue</t>
        </is>
      </c>
      <c r="C15" s="28">
        <f>IF('Steps'!I13="","",'Steps'!I13)</f>
        <v/>
      </c>
      <c r="D15" s="28">
        <f>IF('Steps'!I14="","",'Steps'!I14)</f>
        <v/>
      </c>
      <c r="E15" s="28">
        <f>IF('Steps'!I15="","",'Steps'!I15)</f>
        <v/>
      </c>
      <c r="F15" s="28">
        <f>IF('Steps'!I16="","",'Steps'!I16)</f>
        <v/>
      </c>
      <c r="G15" s="28">
        <f>IF('Steps'!I17="","",'Steps'!I17)</f>
        <v/>
      </c>
      <c r="H15" s="28">
        <f>IF('Steps'!I18="","",'Steps'!I18)</f>
        <v/>
      </c>
      <c r="I15" s="28">
        <f>IF('Steps'!I19="","",'Steps'!I19)</f>
        <v/>
      </c>
      <c r="J15" s="28">
        <f>IF('Steps'!I20="","",'Steps'!I20)</f>
        <v/>
      </c>
      <c r="K15" s="28">
        <f>IF('Steps'!I21="","",'Steps'!I21)</f>
        <v/>
      </c>
      <c r="L15" s="28">
        <f>IF('Steps'!I22="","",'Steps'!I22)</f>
        <v/>
      </c>
      <c r="M15" s="28">
        <f>IF('Steps'!I23="","",'Steps'!I23)</f>
        <v/>
      </c>
      <c r="N15" s="28">
        <f>IF('Steps'!I24="","",'Steps'!I24)</f>
        <v/>
      </c>
      <c r="O15" s="28">
        <f>IF('Steps'!I25="","",'Steps'!I25)</f>
        <v/>
      </c>
      <c r="P15" s="28">
        <f>IF('Steps'!I26="","",'Steps'!I26)</f>
        <v/>
      </c>
      <c r="Q15" s="28">
        <f>IF('Steps'!I27="","",'Steps'!I27)</f>
        <v/>
      </c>
      <c r="R15" s="28">
        <f>IF('Steps'!I28="","",'Steps'!I28)</f>
        <v/>
      </c>
      <c r="S15" s="28">
        <f>IF('Steps'!I29="","",'Steps'!I29)</f>
        <v/>
      </c>
      <c r="T15" s="28">
        <f>IF('Steps'!I30="","",'Steps'!I30)</f>
        <v/>
      </c>
      <c r="U15" s="28">
        <f>IF('Steps'!I31="","",'Steps'!I31)</f>
        <v/>
      </c>
      <c r="V15" s="28">
        <f>IF('Steps'!I32="","",'Steps'!I32)</f>
        <v/>
      </c>
      <c r="W15" s="28">
        <f>IF('Steps'!I33="","",'Steps'!I33)</f>
        <v/>
      </c>
      <c r="X15" s="28">
        <f>IF('Steps'!I34="","",'Steps'!I34)</f>
        <v/>
      </c>
      <c r="Y15" s="28">
        <f>IF('Steps'!I35="","",'Steps'!I35)</f>
        <v/>
      </c>
      <c r="Z15" s="28">
        <f>IF('Steps'!I36="","",'Steps'!I36)</f>
        <v/>
      </c>
      <c r="AA15" s="28">
        <f>IF('Steps'!I37="","",'Steps'!I37)</f>
        <v/>
      </c>
    </row>
    <row r="17">
      <c r="B17" s="17" t="inlineStr">
        <is>
          <t>© SKILLAGILITY · Operational Excellence training · skillagility.com</t>
        </is>
      </c>
    </row>
  </sheetData>
  <conditionalFormatting sqref="C6:AA11">
    <cfRule type="expression" priority="1" dxfId="3">
      <formula>AND(C6&lt;&gt;"",C$4="VA")</formula>
    </cfRule>
    <cfRule type="expression" priority="2" dxfId="4">
      <formula>AND(C6&lt;&gt;"",C$4="BVA")</formula>
    </cfRule>
    <cfRule type="expression" priority="3" dxfId="5">
      <formula>AND(C6&lt;&gt;"",C$4="NVA")</formula>
    </cfRule>
  </conditionalFormatting>
  <conditionalFormatting sqref="C14:AA14">
    <cfRule type="cellIs" priority="4" operator="equal" dxfId="6">
      <formula>"⇄"</formula>
    </cfRule>
  </conditionalFormatting>
  <pageMargins left="0.75" right="0.75" top="1" bottom="1" header="0.5" footer="0.5"/>
  <pageSetup orientation="landscape" fitToHeight="1" fitToWidth="1"/>
  <headerFooter>
    <oddHeader/>
    <oddFooter>&amp;LSKILLAGILITY · skillagility.com&amp;R&amp;P / &amp;N</oddFooter>
    <evenHeader/>
    <evenFooter/>
    <firstHeader/>
    <firstFooter/>
  </headerFooter>
</worksheet>
</file>

<file path=xl/worksheets/sheet5.xml><?xml version="1.0" encoding="utf-8"?>
<worksheet xmlns="http://schemas.openxmlformats.org/spreadsheetml/2006/main">
  <sheetPr>
    <tabColor rgb="0000BFF0"/>
    <outlinePr summaryBelow="1" summaryRight="1"/>
    <pageSetUpPr fitToPage="1"/>
  </sheetPr>
  <dimension ref="A1:L43"/>
  <sheetViews>
    <sheetView showGridLines="0" workbookViewId="0">
      <pane ySplit="3" topLeftCell="A4" activePane="bottomLeft" state="frozen"/>
      <selection pane="bottomLeft" activeCell="A1" sqref="A1"/>
    </sheetView>
  </sheetViews>
  <sheetFormatPr baseColWidth="8" defaultRowHeight="15"/>
  <cols>
    <col width="2.5" customWidth="1" min="1" max="1"/>
    <col width="36" customWidth="1" min="2" max="2"/>
    <col width="14" customWidth="1" min="3" max="3"/>
    <col width="18" customWidth="1" min="4" max="4"/>
    <col width="18" customWidth="1" min="5" max="5"/>
    <col width="14" customWidth="1" min="6" max="6"/>
    <col width="3" customWidth="1" min="7" max="7"/>
  </cols>
  <sheetData>
    <row r="1" ht="30" customHeight="1">
      <c r="A1" s="1" t="n"/>
      <c r="B1" s="2" t="inlineStr">
        <is>
          <t>Makigami · Analysis</t>
        </is>
      </c>
      <c r="C1" s="1" t="n"/>
      <c r="D1" s="1" t="n"/>
      <c r="E1" s="1" t="n"/>
      <c r="F1" s="1" t="n"/>
      <c r="G1" s="1" t="n"/>
      <c r="H1" s="1" t="n"/>
      <c r="I1" s="1" t="n"/>
      <c r="J1" s="1" t="n"/>
      <c r="K1" s="1" t="n"/>
      <c r="L1" s="3" t="inlineStr">
        <is>
          <t>SKILLAGILITY</t>
        </is>
      </c>
    </row>
    <row r="2" ht="18" customHeight="1">
      <c r="A2" s="1" t="n"/>
      <c r="B2" s="4" t="inlineStr">
        <is>
          <t>LEAD TIME, PROCESS EFFICIENCY AND WHERE THE TIME GOES</t>
        </is>
      </c>
      <c r="C2" s="1" t="n"/>
      <c r="D2" s="1" t="n"/>
      <c r="E2" s="1" t="n"/>
      <c r="F2" s="1" t="n"/>
      <c r="G2" s="1" t="n"/>
      <c r="H2" s="1" t="n"/>
      <c r="I2" s="1" t="n"/>
      <c r="J2" s="1" t="n"/>
      <c r="K2" s="1" t="n"/>
      <c r="L2" s="1" t="n"/>
    </row>
    <row r="3" ht="4" customHeight="1">
      <c r="A3" s="5" t="n"/>
      <c r="B3" s="5" t="n"/>
      <c r="C3" s="5" t="n"/>
      <c r="D3" s="5" t="n"/>
      <c r="E3" s="5" t="n"/>
      <c r="F3" s="5" t="n"/>
      <c r="G3" s="5" t="n"/>
      <c r="H3" s="5" t="n"/>
      <c r="I3" s="5" t="n"/>
      <c r="J3" s="6" t="n"/>
      <c r="K3" s="6" t="n"/>
      <c r="L3" s="6" t="n"/>
    </row>
    <row r="5">
      <c r="B5" s="7" t="inlineStr">
        <is>
          <t>Key figures</t>
        </is>
      </c>
      <c r="C5" s="8" t="n"/>
    </row>
    <row r="6">
      <c r="B6" s="13" t="inlineStr">
        <is>
          <t>Steps</t>
        </is>
      </c>
      <c r="C6" s="29">
        <f>COUNTA('Steps'!$D$13:$D$37)</f>
        <v/>
      </c>
    </row>
    <row r="7">
      <c r="B7" s="13" t="inlineStr">
        <is>
          <t>Handoffs between lanes</t>
        </is>
      </c>
      <c r="C7" s="29">
        <f>COUNTIF('Makigami'!C14:AA14,"⇄")</f>
        <v/>
      </c>
    </row>
    <row r="8">
      <c r="B8" s="13" t="inlineStr">
        <is>
          <t>Total process time</t>
        </is>
      </c>
      <c r="C8" s="27">
        <f>SUM('Steps'!$E$13:$E$37)</f>
        <v/>
      </c>
    </row>
    <row r="9">
      <c r="B9" s="13" t="inlineStr">
        <is>
          <t>Total waiting time</t>
        </is>
      </c>
      <c r="C9" s="27">
        <f>SUM('Steps'!$F$13:$F$37)</f>
        <v/>
      </c>
    </row>
    <row r="10">
      <c r="B10" s="15" t="inlineStr">
        <is>
          <t>Lead time (process + waiting)</t>
        </is>
      </c>
      <c r="C10" s="30">
        <f>C8+C9</f>
        <v/>
      </c>
    </row>
    <row r="11">
      <c r="B11" s="13" t="inlineStr">
        <is>
          <t>Value-adding time (VA)</t>
        </is>
      </c>
      <c r="C11" s="27">
        <f>SUMIF('Steps'!$G$13:$G$37,"VA",'Steps'!$E$13:$E$37)</f>
        <v/>
      </c>
    </row>
    <row r="12">
      <c r="B12" s="15" t="inlineStr">
        <is>
          <t>Process efficiency (VA time / lead time)</t>
        </is>
      </c>
      <c r="C12" s="31">
        <f>IFERROR(C11/C10,"")</f>
        <v/>
      </c>
    </row>
    <row r="13">
      <c r="B13" s="13" t="inlineStr">
        <is>
          <t>Share of waiting in lead time</t>
        </is>
      </c>
      <c r="C13" s="32">
        <f>IFERROR(C9/C10,"")</f>
        <v/>
      </c>
    </row>
    <row r="14">
      <c r="B14" s="13" t="inlineStr">
        <is>
          <t>NVA steps</t>
        </is>
      </c>
      <c r="C14" s="29">
        <f>COUNTIF('Steps'!$G$13:$G$37,"NVA")</f>
        <v/>
      </c>
    </row>
    <row r="15" ht="30" customHeight="1">
      <c r="B15" s="23" t="inlineStr">
        <is>
          <t>Office processes often show a process efficiency below 10%. The biggest lever is usually waiting time and handoffs — not working faster.</t>
        </is>
      </c>
    </row>
    <row r="17">
      <c r="B17" s="7" t="inlineStr">
        <is>
          <t>Time per lane</t>
        </is>
      </c>
      <c r="C17" s="8" t="n"/>
      <c r="D17" s="8" t="n"/>
      <c r="E17" s="8" t="n"/>
    </row>
    <row r="18">
      <c r="B18" s="19" t="inlineStr">
        <is>
          <t>Lane</t>
        </is>
      </c>
      <c r="C18" s="19" t="inlineStr">
        <is>
          <t>Steps</t>
        </is>
      </c>
      <c r="D18" s="19" t="inlineStr">
        <is>
          <t>Process time</t>
        </is>
      </c>
      <c r="E18" s="19" t="inlineStr">
        <is>
          <t>Waiting time</t>
        </is>
      </c>
    </row>
    <row r="19">
      <c r="B19" s="26">
        <f>IF('Steps'!J5="","",'Steps'!J5)</f>
        <v/>
      </c>
      <c r="C19" s="29">
        <f>IF(B19="","",COUNTIF('Steps'!$C$13:$C$37,B19))</f>
        <v/>
      </c>
      <c r="D19" s="27">
        <f>IF(B19="",NA(),SUMIF('Steps'!$C$13:$C$37,B19,'Steps'!$E$13:$E$37))</f>
        <v/>
      </c>
      <c r="E19" s="27">
        <f>IF(B19="",NA(),SUMIF('Steps'!$C$13:$C$37,B19,'Steps'!$F$13:$F$37))</f>
        <v/>
      </c>
    </row>
    <row r="20">
      <c r="B20" s="26">
        <f>IF('Steps'!J6="","",'Steps'!J6)</f>
        <v/>
      </c>
      <c r="C20" s="29">
        <f>IF(B20="","",COUNTIF('Steps'!$C$13:$C$37,B20))</f>
        <v/>
      </c>
      <c r="D20" s="27">
        <f>IF(B20="",NA(),SUMIF('Steps'!$C$13:$C$37,B20,'Steps'!$E$13:$E$37))</f>
        <v/>
      </c>
      <c r="E20" s="27">
        <f>IF(B20="",NA(),SUMIF('Steps'!$C$13:$C$37,B20,'Steps'!$F$13:$F$37))</f>
        <v/>
      </c>
    </row>
    <row r="21">
      <c r="B21" s="26">
        <f>IF('Steps'!J7="","",'Steps'!J7)</f>
        <v/>
      </c>
      <c r="C21" s="29">
        <f>IF(B21="","",COUNTIF('Steps'!$C$13:$C$37,B21))</f>
        <v/>
      </c>
      <c r="D21" s="27">
        <f>IF(B21="",NA(),SUMIF('Steps'!$C$13:$C$37,B21,'Steps'!$E$13:$E$37))</f>
        <v/>
      </c>
      <c r="E21" s="27">
        <f>IF(B21="",NA(),SUMIF('Steps'!$C$13:$C$37,B21,'Steps'!$F$13:$F$37))</f>
        <v/>
      </c>
    </row>
    <row r="22">
      <c r="B22" s="26">
        <f>IF('Steps'!J8="","",'Steps'!J8)</f>
        <v/>
      </c>
      <c r="C22" s="29">
        <f>IF(B22="","",COUNTIF('Steps'!$C$13:$C$37,B22))</f>
        <v/>
      </c>
      <c r="D22" s="27">
        <f>IF(B22="",NA(),SUMIF('Steps'!$C$13:$C$37,B22,'Steps'!$E$13:$E$37))</f>
        <v/>
      </c>
      <c r="E22" s="27">
        <f>IF(B22="",NA(),SUMIF('Steps'!$C$13:$C$37,B22,'Steps'!$F$13:$F$37))</f>
        <v/>
      </c>
    </row>
    <row r="23">
      <c r="B23" s="26">
        <f>IF('Steps'!J9="","",'Steps'!J9)</f>
        <v/>
      </c>
      <c r="C23" s="29">
        <f>IF(B23="","",COUNTIF('Steps'!$C$13:$C$37,B23))</f>
        <v/>
      </c>
      <c r="D23" s="27">
        <f>IF(B23="",NA(),SUMIF('Steps'!$C$13:$C$37,B23,'Steps'!$E$13:$E$37))</f>
        <v/>
      </c>
      <c r="E23" s="27">
        <f>IF(B23="",NA(),SUMIF('Steps'!$C$13:$C$37,B23,'Steps'!$F$13:$F$37))</f>
        <v/>
      </c>
    </row>
    <row r="24">
      <c r="B24" s="26">
        <f>IF('Steps'!J10="","",'Steps'!J10)</f>
        <v/>
      </c>
      <c r="C24" s="29">
        <f>IF(B24="","",COUNTIF('Steps'!$C$13:$C$37,B24))</f>
        <v/>
      </c>
      <c r="D24" s="27">
        <f>IF(B24="",NA(),SUMIF('Steps'!$C$13:$C$37,B24,'Steps'!$E$13:$E$37))</f>
        <v/>
      </c>
      <c r="E24" s="27">
        <f>IF(B24="",NA(),SUMIF('Steps'!$C$13:$C$37,B24,'Steps'!$F$13:$F$37))</f>
        <v/>
      </c>
    </row>
    <row r="26">
      <c r="B26" s="7" t="inlineStr">
        <is>
          <t>Time by value class</t>
        </is>
      </c>
      <c r="C26" s="8" t="n"/>
      <c r="D26" s="8" t="n"/>
      <c r="E26" s="8" t="n"/>
    </row>
    <row r="27">
      <c r="B27" s="19" t="inlineStr">
        <is>
          <t>Class</t>
        </is>
      </c>
      <c r="C27" s="19" t="inlineStr">
        <is>
          <t>Steps</t>
        </is>
      </c>
      <c r="D27" s="19" t="inlineStr">
        <is>
          <t>Process time</t>
        </is>
      </c>
      <c r="E27" s="19" t="inlineStr">
        <is>
          <t>Share of lead time</t>
        </is>
      </c>
    </row>
    <row r="28">
      <c r="B28" s="26" t="inlineStr">
        <is>
          <t>VA</t>
        </is>
      </c>
      <c r="C28" s="29">
        <f>COUNTIF('Steps'!$G$13:$G$37,B28)</f>
        <v/>
      </c>
      <c r="D28" s="27">
        <f>SUMIF('Steps'!$G$13:$G$37,B28,'Steps'!$E$13:$E$37)</f>
        <v/>
      </c>
      <c r="E28" s="32">
        <f>IFERROR(D28/$C$10,"")</f>
        <v/>
      </c>
    </row>
    <row r="29">
      <c r="B29" s="26" t="inlineStr">
        <is>
          <t>BVA</t>
        </is>
      </c>
      <c r="C29" s="29">
        <f>COUNTIF('Steps'!$G$13:$G$37,B29)</f>
        <v/>
      </c>
      <c r="D29" s="27">
        <f>SUMIF('Steps'!$G$13:$G$37,B29,'Steps'!$E$13:$E$37)</f>
        <v/>
      </c>
      <c r="E29" s="32">
        <f>IFERROR(D29/$C$10,"")</f>
        <v/>
      </c>
    </row>
    <row r="30">
      <c r="B30" s="26" t="inlineStr">
        <is>
          <t>NVA</t>
        </is>
      </c>
      <c r="C30" s="29">
        <f>COUNTIF('Steps'!$G$13:$G$37,B30)</f>
        <v/>
      </c>
      <c r="D30" s="27">
        <f>SUMIF('Steps'!$G$13:$G$37,B30,'Steps'!$E$13:$E$37)</f>
        <v/>
      </c>
      <c r="E30" s="32">
        <f>IFERROR(D30/$C$10,"")</f>
        <v/>
      </c>
    </row>
    <row r="31">
      <c r="B31" s="26" t="inlineStr">
        <is>
          <t>Waiting</t>
        </is>
      </c>
      <c r="C31" s="14" t="inlineStr"/>
      <c r="D31" s="27">
        <f>C9</f>
        <v/>
      </c>
      <c r="E31" s="32">
        <f>IFERROR(D31/$C$10,"")</f>
        <v/>
      </c>
    </row>
    <row r="33">
      <c r="B33" s="7" t="inlineStr">
        <is>
          <t>Steps by main waste</t>
        </is>
      </c>
      <c r="C33" s="8" t="n"/>
    </row>
    <row r="34">
      <c r="B34" s="33" t="inlineStr">
        <is>
          <t>Transport</t>
        </is>
      </c>
      <c r="C34" s="29">
        <f>COUNTIF('Steps'!$H$13:$H$37,B34)</f>
        <v/>
      </c>
    </row>
    <row r="35">
      <c r="B35" s="33" t="inlineStr">
        <is>
          <t>Inventory</t>
        </is>
      </c>
      <c r="C35" s="29">
        <f>COUNTIF('Steps'!$H$13:$H$37,B35)</f>
        <v/>
      </c>
    </row>
    <row r="36">
      <c r="B36" s="33" t="inlineStr">
        <is>
          <t>Motion</t>
        </is>
      </c>
      <c r="C36" s="29">
        <f>COUNTIF('Steps'!$H$13:$H$37,B36)</f>
        <v/>
      </c>
    </row>
    <row r="37">
      <c r="B37" s="33" t="inlineStr">
        <is>
          <t>Waiting</t>
        </is>
      </c>
      <c r="C37" s="29">
        <f>COUNTIF('Steps'!$H$13:$H$37,B37)</f>
        <v/>
      </c>
    </row>
    <row r="38">
      <c r="B38" s="33" t="inlineStr">
        <is>
          <t>Overproduction</t>
        </is>
      </c>
      <c r="C38" s="29">
        <f>COUNTIF('Steps'!$H$13:$H$37,B38)</f>
        <v/>
      </c>
    </row>
    <row r="39">
      <c r="B39" s="33" t="inlineStr">
        <is>
          <t>Over-processing</t>
        </is>
      </c>
      <c r="C39" s="29">
        <f>COUNTIF('Steps'!$H$13:$H$37,B39)</f>
        <v/>
      </c>
    </row>
    <row r="40">
      <c r="B40" s="33" t="inlineStr">
        <is>
          <t>Defects</t>
        </is>
      </c>
      <c r="C40" s="29">
        <f>COUNTIF('Steps'!$H$13:$H$37,B40)</f>
        <v/>
      </c>
    </row>
    <row r="43">
      <c r="B43" s="17" t="inlineStr">
        <is>
          <t>© SKILLAGILITY · Operational Excellence training · skillagility.com</t>
        </is>
      </c>
    </row>
  </sheetData>
  <mergeCells count="1">
    <mergeCell ref="B15:C15"/>
  </mergeCells>
  <conditionalFormatting sqref="D19:E24">
    <cfRule type="expression" priority="1" dxfId="7">
      <formula>ISNA(D19)</formula>
    </cfRule>
  </conditionalFormatting>
  <conditionalFormatting sqref="B28:B30">
    <cfRule type="cellIs" priority="2" operator="equal" dxfId="0">
      <formula>"VA"</formula>
    </cfRule>
    <cfRule type="cellIs" priority="3" operator="equal" dxfId="1">
      <formula>"BVA"</formula>
    </cfRule>
    <cfRule type="cellIs" priority="4" operator="equal" dxfId="2">
      <formula>"NVA"</formula>
    </cfRule>
  </conditionalFormatting>
  <conditionalFormatting sqref="C34">
    <cfRule type="cellIs" priority="5" operator="greaterThan" dxfId="8">
      <formula>0</formula>
    </cfRule>
  </conditionalFormatting>
  <conditionalFormatting sqref="C35">
    <cfRule type="cellIs" priority="6" operator="greaterThan" dxfId="8">
      <formula>0</formula>
    </cfRule>
  </conditionalFormatting>
  <conditionalFormatting sqref="C36">
    <cfRule type="cellIs" priority="7" operator="greaterThan" dxfId="8">
      <formula>0</formula>
    </cfRule>
  </conditionalFormatting>
  <conditionalFormatting sqref="C37">
    <cfRule type="cellIs" priority="8" operator="greaterThan" dxfId="8">
      <formula>0</formula>
    </cfRule>
  </conditionalFormatting>
  <conditionalFormatting sqref="C38">
    <cfRule type="cellIs" priority="9" operator="greaterThan" dxfId="8">
      <formula>0</formula>
    </cfRule>
  </conditionalFormatting>
  <conditionalFormatting sqref="C39">
    <cfRule type="cellIs" priority="10" operator="greaterThan" dxfId="8">
      <formula>0</formula>
    </cfRule>
  </conditionalFormatting>
  <conditionalFormatting sqref="C40">
    <cfRule type="cellIs" priority="11" operator="greaterThan" dxfId="8">
      <formula>0</formula>
    </cfRule>
  </conditionalFormatting>
  <pageMargins left="0.75" right="0.75" top="1" bottom="1" header="0.5" footer="0.5"/>
  <pageSetup orientation="landscape" fitToHeight="1" fitToWidth="1"/>
  <headerFooter>
    <oddHeader/>
    <oddFooter>&amp;LSKILLAGILITY · skillagility.com&amp;R&amp;P /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SKILLAGILITY</dc:creator>
  <dc:title xmlns:dc="http://purl.org/dc/elements/1.1/">Makigami</dc:title>
  <dcterms:created xmlns:dcterms="http://purl.org/dc/terms/" xmlns:xsi="http://www.w3.org/2001/XMLSchema-instance" xsi:type="dcterms:W3CDTF">2026-10-11T16:11:27Z</dcterms:created>
  <dcterms:modified xmlns:dcterms="http://purl.org/dc/terms/" xmlns:xsi="http://www.w3.org/2001/XMLSchema-instance" xsi:type="dcterms:W3CDTF">2026-10-11T16:11:27Z</dcterms:modified>
  <cp:lastModifiedBy>SKILLAGILITY</cp:lastModifiedBy>
</cp:coreProperties>
</file>